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 tabRatio="598"/>
  </bookViews>
  <sheets>
    <sheet name="Northeast" sheetId="1" r:id="rId1"/>
    <sheet name="Southeast" sheetId="2" r:id="rId2"/>
    <sheet name="Central" sheetId="3" r:id="rId3"/>
    <sheet name="Northwest" sheetId="4" r:id="rId4"/>
    <sheet name="Southwest" sheetId="5" r:id="rId5"/>
    <sheet name="Totals" sheetId="6" r:id="rId6"/>
    <sheet name="Expenses" sheetId="7" r:id="rId7"/>
    <sheet name="By Week" sheetId="8" r:id="rId8"/>
    <sheet name="Projections" sheetId="9" r:id="rId9"/>
  </sheets>
  <definedNames>
    <definedName name="ACwvu.normal." localSheetId="5" hidden="1">Totals!$A$1</definedName>
    <definedName name="ACwvu.print._.view." localSheetId="5" hidden="1">Totals!$A$1</definedName>
    <definedName name="ACwvu.totals." localSheetId="6" hidden="1">Expenses!$A$1</definedName>
    <definedName name="C_Feb">Central!$C$5:$C$8</definedName>
    <definedName name="C_Jan">Central!$B$5:$B$8</definedName>
    <definedName name="C_Mar">Central!$D$5:$D$8</definedName>
    <definedName name="C_Wk1">Central!$E$5</definedName>
    <definedName name="C_Wk2">Central!$E$6</definedName>
    <definedName name="C_Wk3">Central!$E$7</definedName>
    <definedName name="C_Wk4">Central!$E$8</definedName>
    <definedName name="Cwvu.totals." localSheetId="6" hidden="1">Expenses!$5:$8</definedName>
    <definedName name="Feb">Totals!$C$5:$C$9</definedName>
    <definedName name="Jan">Totals!$B$5:$B$9</definedName>
    <definedName name="Mar">Totals!$D$5:$D$9</definedName>
    <definedName name="NE_Feb">Northeast!$C$5:$C$8</definedName>
    <definedName name="NE_Jan">Northeast!$B$5:$B$8</definedName>
    <definedName name="NE_Mar">Northeast!$D$5:$D$8</definedName>
    <definedName name="NE_Wk1">Northeast!$E$5</definedName>
    <definedName name="NE_Wk2">Northeast!$E$6</definedName>
    <definedName name="NE_Wk3">Northeast!$E$7</definedName>
    <definedName name="NE_Wk4">Northeast!$E$8</definedName>
    <definedName name="NW_Feb">Northwest!$C$5:$C$8</definedName>
    <definedName name="NW_Jan">Northwest!$B$5:$B$8</definedName>
    <definedName name="NW_Mar">Northwest!$D$5:$D$8</definedName>
    <definedName name="NW_Wk1">Northwest!$E$5</definedName>
    <definedName name="NW_Wk2">Northwest!$E$6</definedName>
    <definedName name="NW_Wk3">Northwest!$E$7</definedName>
    <definedName name="NW_Wk4">Northwest!$E$8</definedName>
    <definedName name="Rwvu.print._.view." localSheetId="5" hidden="1">Totals!$B:$D</definedName>
    <definedName name="SE_Feb">Southeast!$C$5:$C$8</definedName>
    <definedName name="SE_Jan">Southeast!$B$5:$B$8</definedName>
    <definedName name="SE_Mar">Southeast!$D$5:$D$8</definedName>
    <definedName name="SE_Wk1">Southeast!$E$5</definedName>
    <definedName name="SE_Wk2">Southeast!$E$6</definedName>
    <definedName name="SE_Wk3">Southeast!$E$7</definedName>
    <definedName name="SE_Wk4">Southeast!$E$8</definedName>
    <definedName name="SW_Feb">Southwest!$C$5:$C$8</definedName>
    <definedName name="SW_Jan">Southwest!$B$5:$B$8</definedName>
    <definedName name="SW_Mar">Southwest!$D$5:$D$8</definedName>
    <definedName name="SW_Wk1">Southwest!$E$5</definedName>
    <definedName name="SW_Wk2">Southwest!$E$6</definedName>
    <definedName name="SW_Wk3">Southwest!$E$7</definedName>
    <definedName name="SW_Wk4">Southwest!$E$8</definedName>
    <definedName name="Swvu.normal." localSheetId="5" hidden="1">Totals!$A$1</definedName>
    <definedName name="Swvu.print._.view." localSheetId="5" hidden="1">Totals!$A$1</definedName>
    <definedName name="Swvu.totals." localSheetId="6" hidden="1">Expenses!$A$1</definedName>
    <definedName name="wvu.normal." localSheetId="5" hidden="1">{TRUE,TRUE,-1.25,-15.5,484.5,276.75,FALSE,TRUE,TRUE,TRUE,0,1,#N/A,1,#N/A,9.0625,17.9411764705882,1,FALSE,FALSE,3,TRUE,1,FALSE,100,"Swvu.normal.","ACwvu.normal.",#N/A,FALSE,FALSE,0.75,0.75,1,1,1,"&amp;A","Page &amp;P",FALSE,FALSE,FALSE,TRUE,1,100,#N/A,#N/A,FALSE,FALSE,#N/A,#N/A,FALSE,FALSE,FALSE,1,65532,65532,FALSE,FALSE,TRUE,TRUE,TRUE}</definedName>
    <definedName name="wvu.print._.view." localSheetId="5" hidden="1">{TRUE,TRUE,-1.25,-15.5,484.5,276.75,FALSE,TRUE,TRUE,TRUE,0,1,#N/A,1,#N/A,12.0625,17.9411764705882,1,FALSE,FALSE,3,TRUE,1,FALSE,100,"Swvu.print._.view.","ACwvu.print._.view.",#N/A,FALSE,FALSE,0.75,0.75,1,1,1,"&amp;A","Page &amp;P",FALSE,FALSE,FALSE,FALSE,1,100,#N/A,#N/A,FALSE,FALSE,"Rwvu.print._.view.",#N/A,FALSE,FALSE,TRUE,1,65532,65532,FALSE,FALSE,TRUE,TRUE,TRUE}</definedName>
    <definedName name="wvu.totals." localSheetId="6" hidden="1">{TRUE,TRUE,-1.25,-15.5,484.5,276.75,FALSE,TRUE,TRUE,TRUE,0,1,#N/A,1,#N/A,9.15625,21.7647058823529,1,FALSE,FALSE,3,TRUE,1,FALSE,100,"Swvu.totals.","ACwvu.totals.",#N/A,FALSE,FALSE,0.75,0.75,1,1,1,"&amp;A","Page &amp;P",FALSE,FALSE,FALSE,TRUE,1,100,#N/A,#N/A,FALSE,FALSE,#N/A,"Cwvu.totals.",FALSE,FALSE,FALSE,1,65532,65532,FALSE,FALSE,TRUE,TRUE,TRUE}</definedName>
  </definedNames>
  <calcPr calcId="124519"/>
</workbook>
</file>

<file path=xl/calcChain.xml><?xml version="1.0" encoding="utf-8"?>
<calcChain xmlns="http://schemas.openxmlformats.org/spreadsheetml/2006/main">
  <c r="C6" i="8"/>
  <c r="C7"/>
  <c r="C8"/>
  <c r="B6"/>
  <c r="B7"/>
  <c r="B8"/>
  <c r="C5"/>
  <c r="B5"/>
  <c r="D10"/>
  <c r="C10"/>
  <c r="B10"/>
  <c r="E8" i="1"/>
  <c r="E8" i="2"/>
  <c r="E8" i="3"/>
  <c r="E8" i="4"/>
  <c r="E8" i="5"/>
  <c r="E8" i="8"/>
  <c r="E7" i="1"/>
  <c r="E7" i="2"/>
  <c r="E7" i="3"/>
  <c r="E7" i="4"/>
  <c r="E7" i="5"/>
  <c r="E7" i="8"/>
  <c r="E6" i="1"/>
  <c r="E6" i="2"/>
  <c r="E6" i="3"/>
  <c r="E6" i="4"/>
  <c r="E6" i="5"/>
  <c r="E6" i="8"/>
  <c r="E5" i="1"/>
  <c r="E5" i="2"/>
  <c r="E9" s="1"/>
  <c r="E5" i="3"/>
  <c r="E5" i="4"/>
  <c r="E9" s="1"/>
  <c r="E5" i="5"/>
  <c r="E5" i="8"/>
  <c r="E10" s="1"/>
  <c r="D9" i="3"/>
  <c r="C9"/>
  <c r="B9"/>
  <c r="E9"/>
  <c r="B9" i="7"/>
  <c r="E5"/>
  <c r="E6"/>
  <c r="E7"/>
  <c r="E8"/>
  <c r="D9"/>
  <c r="C9"/>
  <c r="D9" i="1"/>
  <c r="C9"/>
  <c r="B9"/>
  <c r="E9"/>
  <c r="D9" i="4"/>
  <c r="C9"/>
  <c r="B9"/>
  <c r="C7" i="9"/>
  <c r="D7" s="1"/>
  <c r="C8"/>
  <c r="D8" s="1"/>
  <c r="E8" s="1"/>
  <c r="C9"/>
  <c r="D9" s="1"/>
  <c r="E9" s="1"/>
  <c r="C10"/>
  <c r="D10" s="1"/>
  <c r="E10" s="1"/>
  <c r="C11"/>
  <c r="D11" s="1"/>
  <c r="E11" s="1"/>
  <c r="C12"/>
  <c r="D12" s="1"/>
  <c r="E12" s="1"/>
  <c r="B14"/>
  <c r="D9" i="2"/>
  <c r="C9"/>
  <c r="B9"/>
  <c r="D9" i="5"/>
  <c r="C9"/>
  <c r="B9"/>
  <c r="E9"/>
  <c r="D10" i="6"/>
  <c r="C10"/>
  <c r="B10"/>
  <c r="E6"/>
  <c r="E7"/>
  <c r="E8"/>
  <c r="E9"/>
  <c r="E10" s="1"/>
  <c r="E5"/>
  <c r="C14" i="9" l="1"/>
  <c r="E9" i="7"/>
  <c r="E7" i="9"/>
  <c r="E14" s="1"/>
  <c r="D14"/>
</calcChain>
</file>

<file path=xl/sharedStrings.xml><?xml version="1.0" encoding="utf-8"?>
<sst xmlns="http://schemas.openxmlformats.org/spreadsheetml/2006/main" count="112" uniqueCount="43">
  <si>
    <t>Worldwide Sporting Goods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</si>
  <si>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</si>
  <si>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</si>
  <si>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</si>
  <si>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</si>
  <si>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</si>
  <si>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</si>
  <si>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</si>
  <si>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</si>
  <si>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</si>
  <si>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</si>
  <si>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 - Central</t>
  </si>
  <si>
    <t>First Quarter Sales - Regional Summary</t>
  </si>
  <si>
    <t>Central</t>
  </si>
  <si>
    <t>First Quarter Sales - By Week</t>
  </si>
  <si>
    <t>Week 1</t>
  </si>
  <si>
    <t>Week 2</t>
  </si>
  <si>
    <t>Week 3</t>
  </si>
  <si>
    <t>Week 4</t>
  </si>
  <si>
    <t>Sales Projections</t>
  </si>
  <si>
    <t>growth factor</t>
  </si>
  <si>
    <t>by Sales Rep</t>
  </si>
  <si>
    <t>Projected</t>
  </si>
  <si>
    <t>Rep</t>
  </si>
  <si>
    <t>Qtr1</t>
  </si>
  <si>
    <t>Smith, S.</t>
  </si>
  <si>
    <t>Brown, N.</t>
  </si>
  <si>
    <t>Wallace, F.</t>
  </si>
  <si>
    <t>Adams, G.</t>
  </si>
  <si>
    <t>Norris, H.</t>
  </si>
  <si>
    <t>First Quarter Sales - Northeast</t>
  </si>
  <si>
    <t>First Quarter Sales - Southeast</t>
  </si>
  <si>
    <t>First Quarter Sales - Northwest</t>
  </si>
  <si>
    <t>First Quarter Sales - Southwest</t>
  </si>
  <si>
    <t>Expenses</t>
  </si>
  <si>
    <t>Stephens, J.</t>
  </si>
  <si>
    <t>Northeast</t>
  </si>
  <si>
    <t>Southeast</t>
  </si>
  <si>
    <t>Northwest</t>
  </si>
  <si>
    <t>Southwest</t>
  </si>
  <si>
    <t>Qtr2</t>
  </si>
  <si>
    <t>Qtr3</t>
  </si>
  <si>
    <t>Qtr4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</si>
</sst>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\ ;\(&quot;$&quot;#,##0\)"/>
    <numFmt numFmtId="165" formatCode="_(* #,##0_);_(* \(#,##0\);_(* &quot;-&quot;??_);_(@_)"/>
    <numFmt numFmtId="166" formatCode="_(&quot;$&quot;* #,##0_);_(&quot;$&quot;* \(#,##0\);_(&quot;$&quot;* &quot;-&quot;??_);_(@_)"/>
  </numFmts>
  <fonts count="6">
    <font>
      <sz val="10"/>
      <name val="Arial"/>
    </font>
    <font>
      <sz val="10"/>
      <name val="Arial"/>
      <family val="2"/>
    </font>
    <font>
      <b/>
      <sz val="11"/>
      <color indexed="16"/>
      <name val="Calibri"/>
      <family val="2"/>
      <scheme val="minor"/>
    </font>
    <font>
      <sz val="11"/>
      <name val="Calibri"/>
      <family val="2"/>
      <scheme val="minor"/>
    </font>
    <font>
      <sz val="11"/>
      <color indexed="16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0" fontId="2" fillId="2" borderId="1" xfId="0" applyFont="1" applyFill="1" applyBorder="1"/>
    <xf numFmtId="0" fontId="2" fillId="0" borderId="1" xfId="0" applyFont="1" applyBorder="1"/>
    <xf numFmtId="3" fontId="3" fillId="0" borderId="0" xfId="0" applyNumberFormat="1" applyFont="1"/>
    <xf numFmtId="164" fontId="3" fillId="0" borderId="0" xfId="0" applyNumberFormat="1" applyFont="1"/>
    <xf numFmtId="3" fontId="3" fillId="0" borderId="1" xfId="1" applyNumberFormat="1" applyFont="1" applyBorder="1"/>
    <xf numFmtId="164" fontId="3" fillId="0" borderId="1" xfId="0" applyNumberFormat="1" applyFont="1" applyBorder="1"/>
    <xf numFmtId="9" fontId="4" fillId="2" borderId="0" xfId="3" applyFont="1" applyFill="1"/>
    <xf numFmtId="0" fontId="5" fillId="0" borderId="0" xfId="0" applyFont="1"/>
    <xf numFmtId="0" fontId="2" fillId="2" borderId="3" xfId="0" applyFont="1" applyFill="1" applyBorder="1"/>
    <xf numFmtId="0" fontId="5" fillId="0" borderId="2" xfId="0" applyFont="1" applyBorder="1" applyAlignment="1">
      <alignment horizontal="right"/>
    </xf>
    <xf numFmtId="0" fontId="2" fillId="2" borderId="4" xfId="0" applyFont="1" applyFill="1" applyBorder="1"/>
    <xf numFmtId="165" fontId="3" fillId="0" borderId="0" xfId="1" applyNumberFormat="1" applyFont="1"/>
    <xf numFmtId="165" fontId="5" fillId="0" borderId="0" xfId="0" applyNumberFormat="1" applyFont="1"/>
    <xf numFmtId="0" fontId="2" fillId="2" borderId="1" xfId="0" applyFont="1" applyFill="1" applyBorder="1" applyAlignment="1">
      <alignment horizontal="right"/>
    </xf>
    <xf numFmtId="165" fontId="3" fillId="0" borderId="1" xfId="1" applyNumberFormat="1" applyFont="1" applyBorder="1"/>
    <xf numFmtId="166" fontId="3" fillId="0" borderId="0" xfId="2" applyNumberFormat="1" applyFont="1"/>
    <xf numFmtId="166" fontId="3" fillId="0" borderId="1" xfId="2" applyNumberFormat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9" sqref="B9"/>
    </sheetView>
  </sheetViews>
  <sheetFormatPr defaultRowHeight="15"/>
  <cols>
    <col min="1" max="4" width="9.140625" style="3"/>
    <col min="5" max="5" width="10.5703125" style="3" bestFit="1" customWidth="1"/>
    <col min="6" max="16384" width="9.140625" style="3"/>
  </cols>
  <sheetData>
    <row r="1" spans="1:5">
      <c r="A1" s="1" t="s">
        <v>0</v>
      </c>
      <c r="B1" s="2"/>
      <c r="C1" s="2"/>
      <c r="D1" s="2"/>
      <c r="E1" s="2"/>
    </row>
    <row r="2" spans="1:5">
      <c r="A2" s="1" t="s">
        <v>30</v>
      </c>
      <c r="B2" s="2"/>
      <c r="C2" s="2"/>
      <c r="D2" s="2"/>
      <c r="E2" s="2"/>
    </row>
    <row r="3" spans="1:5">
      <c r="A3" s="4"/>
      <c r="B3" s="2"/>
      <c r="C3" s="2"/>
      <c r="D3" s="2"/>
      <c r="E3" s="2"/>
    </row>
    <row r="4" spans="1:5" ht="15.7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1" t="s">
        <v>6</v>
      </c>
      <c r="B5" s="7">
        <v>8830.25</v>
      </c>
      <c r="C5" s="7">
        <v>8918.0300000000007</v>
      </c>
      <c r="D5" s="7">
        <v>8945.2000000000007</v>
      </c>
      <c r="E5" s="8">
        <f>SUM(B5:D5)</f>
        <v>26693.48</v>
      </c>
    </row>
    <row r="6" spans="1:5">
      <c r="A6" s="1" t="s">
        <v>7</v>
      </c>
      <c r="B6" s="7">
        <v>8098.75</v>
      </c>
      <c r="C6" s="7">
        <v>5585.5249999999996</v>
      </c>
      <c r="D6" s="7">
        <v>3704.5250000000001</v>
      </c>
      <c r="E6" s="8">
        <f>SUM(B6:D6)</f>
        <v>17388.8</v>
      </c>
    </row>
    <row r="7" spans="1:5">
      <c r="A7" s="1" t="s">
        <v>8</v>
      </c>
      <c r="B7" s="7">
        <v>9856.44</v>
      </c>
      <c r="C7" s="7">
        <v>7670.3</v>
      </c>
      <c r="D7" s="7">
        <v>6844.75</v>
      </c>
      <c r="E7" s="8">
        <f>SUM(B7:D7)</f>
        <v>24371.49</v>
      </c>
    </row>
    <row r="8" spans="1:5" ht="15.75" thickBot="1">
      <c r="A8" s="5" t="s">
        <v>9</v>
      </c>
      <c r="B8" s="9">
        <v>3727.5149999999999</v>
      </c>
      <c r="C8" s="9">
        <v>5925.15</v>
      </c>
      <c r="D8" s="9">
        <v>7785.25</v>
      </c>
      <c r="E8" s="10">
        <f>SUM(B8:D8)</f>
        <v>17437.915000000001</v>
      </c>
    </row>
    <row r="9" spans="1:5">
      <c r="A9" s="1" t="s">
        <v>10</v>
      </c>
      <c r="B9" s="8">
        <f>SUM(NE_Jan)</f>
        <v>30512.955000000002</v>
      </c>
      <c r="C9" s="8">
        <f>SUM(NE_Feb)</f>
        <v>28099.004999999997</v>
      </c>
      <c r="D9" s="8">
        <f>SUM(NE_Mar)</f>
        <v>27279.724999999999</v>
      </c>
      <c r="E9" s="8">
        <f>SUM(E5:E8)</f>
        <v>85891.684999999998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B9" sqref="B9"/>
    </sheetView>
  </sheetViews>
  <sheetFormatPr defaultRowHeight="15"/>
  <cols>
    <col min="1" max="4" width="9.140625" style="3"/>
    <col min="5" max="5" width="10.5703125" style="3" bestFit="1" customWidth="1"/>
    <col min="6" max="16384" width="9.140625" style="3"/>
  </cols>
  <sheetData>
    <row r="1" spans="1:5">
      <c r="A1" s="1" t="s">
        <v>0</v>
      </c>
      <c r="B1" s="2"/>
      <c r="C1" s="2"/>
      <c r="D1" s="2"/>
      <c r="E1" s="2"/>
    </row>
    <row r="2" spans="1:5">
      <c r="A2" s="1" t="s">
        <v>31</v>
      </c>
      <c r="B2" s="2"/>
      <c r="C2" s="2"/>
      <c r="D2" s="2"/>
      <c r="E2" s="2"/>
    </row>
    <row r="3" spans="1:5">
      <c r="A3" s="4"/>
      <c r="B3" s="2"/>
      <c r="C3" s="2"/>
      <c r="D3" s="2"/>
      <c r="E3" s="2"/>
    </row>
    <row r="4" spans="1:5" ht="15.7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1" t="s">
        <v>6</v>
      </c>
      <c r="B5" s="7">
        <v>9295</v>
      </c>
      <c r="C5" s="7">
        <v>9387.4</v>
      </c>
      <c r="D5" s="7">
        <v>9416</v>
      </c>
      <c r="E5" s="8">
        <f>SUM(B5:D5)</f>
        <v>28098.400000000001</v>
      </c>
    </row>
    <row r="6" spans="1:5">
      <c r="A6" s="1" t="s">
        <v>7</v>
      </c>
      <c r="B6" s="7">
        <v>8525</v>
      </c>
      <c r="C6" s="7">
        <v>5879.5</v>
      </c>
      <c r="D6" s="7">
        <v>3899.5</v>
      </c>
      <c r="E6" s="8">
        <f>SUM(B6:D6)</f>
        <v>18304</v>
      </c>
    </row>
    <row r="7" spans="1:5">
      <c r="A7" s="1" t="s">
        <v>8</v>
      </c>
      <c r="B7" s="7">
        <v>10375.200000000001</v>
      </c>
      <c r="C7" s="7">
        <v>8074</v>
      </c>
      <c r="D7" s="7">
        <v>7205</v>
      </c>
      <c r="E7" s="8">
        <f>SUM(B7:D7)</f>
        <v>25654.2</v>
      </c>
    </row>
    <row r="8" spans="1:5" ht="15.75" thickBot="1">
      <c r="A8" s="5" t="s">
        <v>9</v>
      </c>
      <c r="B8" s="9">
        <v>3923.7</v>
      </c>
      <c r="C8" s="9">
        <v>6237</v>
      </c>
      <c r="D8" s="9">
        <v>8195</v>
      </c>
      <c r="E8" s="10">
        <f>SUM(B8:D8)</f>
        <v>18355.7</v>
      </c>
    </row>
    <row r="9" spans="1:5">
      <c r="A9" s="1" t="s">
        <v>10</v>
      </c>
      <c r="B9" s="8">
        <f>SUM(SE_Jan)</f>
        <v>32118.9</v>
      </c>
      <c r="C9" s="8">
        <f>SUM(SE_Feb)</f>
        <v>29577.9</v>
      </c>
      <c r="D9" s="8">
        <f>SUM(SE_Mar)</f>
        <v>28715.5</v>
      </c>
      <c r="E9" s="8">
        <f>SUM(E5:E8)</f>
        <v>90412.3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B9" sqref="B9"/>
    </sheetView>
  </sheetViews>
  <sheetFormatPr defaultRowHeight="15"/>
  <cols>
    <col min="1" max="4" width="9.140625" style="3"/>
    <col min="5" max="5" width="10.5703125" style="3" bestFit="1" customWidth="1"/>
    <col min="6" max="16384" width="9.140625" style="3"/>
  </cols>
  <sheetData>
    <row r="1" spans="1:5">
      <c r="A1" s="1" t="s">
        <v>0</v>
      </c>
      <c r="B1" s="2"/>
      <c r="C1" s="2"/>
      <c r="D1" s="2"/>
      <c r="E1" s="2"/>
    </row>
    <row r="2" spans="1:5">
      <c r="A2" s="1" t="s">
        <v>11</v>
      </c>
      <c r="B2" s="2"/>
      <c r="C2" s="2"/>
      <c r="D2" s="2"/>
      <c r="E2" s="2"/>
    </row>
    <row r="3" spans="1:5">
      <c r="A3" s="4"/>
      <c r="B3" s="2"/>
      <c r="C3" s="2"/>
      <c r="D3" s="2"/>
      <c r="E3" s="2"/>
    </row>
    <row r="4" spans="1:5" ht="15.7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1" t="s">
        <v>6</v>
      </c>
      <c r="B5" s="7">
        <v>8450</v>
      </c>
      <c r="C5" s="7">
        <v>8534</v>
      </c>
      <c r="D5" s="7">
        <v>8560</v>
      </c>
      <c r="E5" s="8">
        <f>SUM(B5:D5)</f>
        <v>25544</v>
      </c>
    </row>
    <row r="6" spans="1:5">
      <c r="A6" s="1" t="s">
        <v>7</v>
      </c>
      <c r="B6" s="7">
        <v>7750</v>
      </c>
      <c r="C6" s="7">
        <v>5345</v>
      </c>
      <c r="D6" s="7">
        <v>3545</v>
      </c>
      <c r="E6" s="8">
        <f>SUM(B6:D6)</f>
        <v>16640</v>
      </c>
    </row>
    <row r="7" spans="1:5">
      <c r="A7" s="1" t="s">
        <v>8</v>
      </c>
      <c r="B7" s="7">
        <v>9432</v>
      </c>
      <c r="C7" s="7">
        <v>7340</v>
      </c>
      <c r="D7" s="7">
        <v>6550</v>
      </c>
      <c r="E7" s="8">
        <f>SUM(B7:D7)</f>
        <v>23322</v>
      </c>
    </row>
    <row r="8" spans="1:5" ht="15.75" thickBot="1">
      <c r="A8" s="5" t="s">
        <v>9</v>
      </c>
      <c r="B8" s="9">
        <v>3567</v>
      </c>
      <c r="C8" s="9">
        <v>5670</v>
      </c>
      <c r="D8" s="9">
        <v>7450</v>
      </c>
      <c r="E8" s="10">
        <f>SUM(B8:D8)</f>
        <v>16687</v>
      </c>
    </row>
    <row r="9" spans="1:5">
      <c r="A9" s="1" t="s">
        <v>10</v>
      </c>
      <c r="B9" s="8">
        <f>SUM(C_Jan)</f>
        <v>29199</v>
      </c>
      <c r="C9" s="8">
        <f>SUM(C_Feb)</f>
        <v>26889</v>
      </c>
      <c r="D9" s="8">
        <f>SUM(C_Mar)</f>
        <v>26105</v>
      </c>
      <c r="E9" s="8">
        <f>SUM(E5:E8)</f>
        <v>82193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B9" sqref="B9"/>
    </sheetView>
  </sheetViews>
  <sheetFormatPr defaultRowHeight="15"/>
  <cols>
    <col min="1" max="4" width="9.140625" style="3"/>
    <col min="5" max="5" width="10.5703125" style="3" bestFit="1" customWidth="1"/>
    <col min="6" max="16384" width="9.140625" style="3"/>
  </cols>
  <sheetData>
    <row r="1" spans="1:5">
      <c r="A1" s="1" t="s">
        <v>0</v>
      </c>
      <c r="B1" s="2"/>
      <c r="C1" s="2"/>
      <c r="D1" s="2"/>
      <c r="E1" s="2"/>
    </row>
    <row r="2" spans="1:5">
      <c r="A2" s="1" t="s">
        <v>32</v>
      </c>
      <c r="B2" s="2"/>
      <c r="C2" s="2"/>
      <c r="D2" s="2"/>
      <c r="E2" s="2"/>
    </row>
    <row r="3" spans="1:5">
      <c r="A3" s="4"/>
      <c r="B3" s="2"/>
      <c r="C3" s="2"/>
      <c r="D3" s="2"/>
      <c r="E3" s="2"/>
    </row>
    <row r="4" spans="1:5" ht="15.7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1" t="s">
        <v>6</v>
      </c>
      <c r="B5" s="7">
        <v>7400</v>
      </c>
      <c r="C5" s="7">
        <v>7896</v>
      </c>
      <c r="D5" s="7">
        <v>8525</v>
      </c>
      <c r="E5" s="8">
        <f>SUM(B5:D5)</f>
        <v>23821</v>
      </c>
    </row>
    <row r="6" spans="1:5">
      <c r="A6" s="1" t="s">
        <v>7</v>
      </c>
      <c r="B6" s="7">
        <v>7550</v>
      </c>
      <c r="C6" s="7">
        <v>6358</v>
      </c>
      <c r="D6" s="7">
        <v>4562</v>
      </c>
      <c r="E6" s="8">
        <f>SUM(B6:D6)</f>
        <v>18470</v>
      </c>
    </row>
    <row r="7" spans="1:5">
      <c r="A7" s="1" t="s">
        <v>8</v>
      </c>
      <c r="B7" s="7">
        <v>8465</v>
      </c>
      <c r="C7" s="7">
        <v>7158</v>
      </c>
      <c r="D7" s="7">
        <v>5585</v>
      </c>
      <c r="E7" s="8">
        <f>SUM(B7:D7)</f>
        <v>21208</v>
      </c>
    </row>
    <row r="8" spans="1:5" ht="15.75" thickBot="1">
      <c r="A8" s="5" t="s">
        <v>9</v>
      </c>
      <c r="B8" s="9">
        <v>4578</v>
      </c>
      <c r="C8" s="9">
        <v>5584</v>
      </c>
      <c r="D8" s="9">
        <v>7525</v>
      </c>
      <c r="E8" s="10">
        <f>SUM(B8:D8)</f>
        <v>17687</v>
      </c>
    </row>
    <row r="9" spans="1:5">
      <c r="A9" s="1" t="s">
        <v>10</v>
      </c>
      <c r="B9" s="8">
        <f>SUM(NW_Jan)</f>
        <v>27993</v>
      </c>
      <c r="C9" s="8">
        <f>SUM(NW_Feb)</f>
        <v>26996</v>
      </c>
      <c r="D9" s="8">
        <f>SUM(NW_Mar)</f>
        <v>26197</v>
      </c>
      <c r="E9" s="8">
        <f>SUM(E5:E8)</f>
        <v>81186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B9" sqref="B9"/>
    </sheetView>
  </sheetViews>
  <sheetFormatPr defaultRowHeight="15"/>
  <cols>
    <col min="1" max="4" width="9.140625" style="3"/>
    <col min="5" max="5" width="10.5703125" style="3" bestFit="1" customWidth="1"/>
    <col min="6" max="16384" width="9.140625" style="3"/>
  </cols>
  <sheetData>
    <row r="1" spans="1:5">
      <c r="A1" s="1" t="s">
        <v>0</v>
      </c>
      <c r="B1" s="2"/>
      <c r="C1" s="2"/>
      <c r="D1" s="2"/>
      <c r="E1" s="2"/>
    </row>
    <row r="2" spans="1:5">
      <c r="A2" s="1" t="s">
        <v>33</v>
      </c>
      <c r="B2" s="2"/>
      <c r="C2" s="2"/>
      <c r="D2" s="2"/>
      <c r="E2" s="2"/>
    </row>
    <row r="3" spans="1:5">
      <c r="A3" s="4"/>
      <c r="B3" s="2"/>
      <c r="C3" s="2"/>
      <c r="D3" s="2"/>
      <c r="E3" s="2"/>
    </row>
    <row r="4" spans="1:5" ht="15.7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1" t="s">
        <v>6</v>
      </c>
      <c r="B5" s="7">
        <v>7350</v>
      </c>
      <c r="C5" s="7">
        <v>7700</v>
      </c>
      <c r="D5" s="7">
        <v>8521</v>
      </c>
      <c r="E5" s="8">
        <f>SUM(B5:D5)</f>
        <v>23571</v>
      </c>
    </row>
    <row r="6" spans="1:5">
      <c r="A6" s="1" t="s">
        <v>7</v>
      </c>
      <c r="B6" s="7">
        <v>7689</v>
      </c>
      <c r="C6" s="7">
        <v>6493</v>
      </c>
      <c r="D6" s="7">
        <v>4369</v>
      </c>
      <c r="E6" s="8">
        <f>SUM(B6:D6)</f>
        <v>18551</v>
      </c>
    </row>
    <row r="7" spans="1:5">
      <c r="A7" s="1" t="s">
        <v>8</v>
      </c>
      <c r="B7" s="7">
        <v>8367</v>
      </c>
      <c r="C7" s="7">
        <v>7300</v>
      </c>
      <c r="D7" s="7">
        <v>5487</v>
      </c>
      <c r="E7" s="8">
        <f>SUM(B7:D7)</f>
        <v>21154</v>
      </c>
    </row>
    <row r="8" spans="1:5" ht="15.75" thickBot="1">
      <c r="A8" s="5" t="s">
        <v>9</v>
      </c>
      <c r="B8" s="9">
        <v>4341</v>
      </c>
      <c r="C8" s="9">
        <v>5496</v>
      </c>
      <c r="D8" s="9">
        <v>7463</v>
      </c>
      <c r="E8" s="10">
        <f>SUM(B8:D8)</f>
        <v>17300</v>
      </c>
    </row>
    <row r="9" spans="1:5">
      <c r="A9" s="1" t="s">
        <v>10</v>
      </c>
      <c r="B9" s="8">
        <f>SUM(SW_Jan)</f>
        <v>27747</v>
      </c>
      <c r="C9" s="8">
        <f>SUM(SW_Feb)</f>
        <v>26989</v>
      </c>
      <c r="D9" s="8">
        <f>SUM(SW_Mar)</f>
        <v>25840</v>
      </c>
      <c r="E9" s="8">
        <f>SUM(E5:E8)</f>
        <v>80576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0"/>
  <sheetViews>
    <sheetView workbookViewId="0">
      <selection activeCell="B9" sqref="B9"/>
    </sheetView>
  </sheetViews>
  <sheetFormatPr defaultRowHeight="15"/>
  <cols>
    <col min="1" max="1" width="11" style="3" customWidth="1"/>
    <col min="2" max="4" width="9.140625" style="3"/>
    <col min="5" max="5" width="9.85546875" style="3" customWidth="1"/>
    <col min="6" max="16384" width="9.140625" style="3"/>
  </cols>
  <sheetData>
    <row r="1" spans="1:5">
      <c r="A1" s="1" t="s">
        <v>0</v>
      </c>
      <c r="B1" s="1"/>
      <c r="C1" s="1"/>
      <c r="D1" s="1"/>
      <c r="E1" s="1"/>
    </row>
    <row r="2" spans="1:5" ht="12.75" customHeight="1">
      <c r="A2" s="1" t="s">
        <v>12</v>
      </c>
      <c r="B2" s="1"/>
      <c r="C2" s="1"/>
      <c r="D2" s="1"/>
      <c r="E2" s="1"/>
    </row>
    <row r="3" spans="1:5">
      <c r="A3" s="1"/>
      <c r="B3" s="1"/>
      <c r="C3" s="1"/>
      <c r="D3" s="1"/>
      <c r="E3" s="1"/>
    </row>
    <row r="4" spans="1:5" ht="15.75" thickBot="1">
      <c r="A4" s="5"/>
      <c r="B4" s="18" t="s">
        <v>2</v>
      </c>
      <c r="C4" s="18" t="s">
        <v>3</v>
      </c>
      <c r="D4" s="18" t="s">
        <v>4</v>
      </c>
      <c r="E4" s="18" t="s">
        <v>10</v>
      </c>
    </row>
    <row r="5" spans="1:5">
      <c r="A5" s="1" t="s">
        <v>36</v>
      </c>
      <c r="B5" s="16">
        <v>30512.955000000002</v>
      </c>
      <c r="C5" s="16">
        <v>28099.004999999997</v>
      </c>
      <c r="D5" s="16">
        <v>27279.724999999999</v>
      </c>
      <c r="E5" s="20">
        <f>SUM(B5:D5)</f>
        <v>85891.684999999998</v>
      </c>
    </row>
    <row r="6" spans="1:5">
      <c r="A6" s="1" t="s">
        <v>37</v>
      </c>
      <c r="B6" s="16">
        <v>32118.9</v>
      </c>
      <c r="C6" s="16">
        <v>29577.9</v>
      </c>
      <c r="D6" s="16">
        <v>28715.5</v>
      </c>
      <c r="E6" s="20">
        <f>SUM(B6:D6)</f>
        <v>90412.3</v>
      </c>
    </row>
    <row r="7" spans="1:5">
      <c r="A7" s="1" t="s">
        <v>13</v>
      </c>
      <c r="B7" s="16">
        <v>29199</v>
      </c>
      <c r="C7" s="16">
        <v>26889</v>
      </c>
      <c r="D7" s="16">
        <v>26105</v>
      </c>
      <c r="E7" s="20">
        <f>SUM(B7:D7)</f>
        <v>82193</v>
      </c>
    </row>
    <row r="8" spans="1:5">
      <c r="A8" s="1" t="s">
        <v>38</v>
      </c>
      <c r="B8" s="16">
        <v>27993</v>
      </c>
      <c r="C8" s="16">
        <v>26996</v>
      </c>
      <c r="D8" s="16">
        <v>26197</v>
      </c>
      <c r="E8" s="20">
        <f>SUM(B8:D8)</f>
        <v>81186</v>
      </c>
    </row>
    <row r="9" spans="1:5" ht="15.75" thickBot="1">
      <c r="A9" s="5" t="s">
        <v>39</v>
      </c>
      <c r="B9" s="19">
        <v>27747</v>
      </c>
      <c r="C9" s="19">
        <v>26989</v>
      </c>
      <c r="D9" s="19">
        <v>25840</v>
      </c>
      <c r="E9" s="21">
        <f>SUM(B9:D9)</f>
        <v>80576</v>
      </c>
    </row>
    <row r="10" spans="1:5">
      <c r="A10" s="1" t="s">
        <v>10</v>
      </c>
      <c r="B10" s="16">
        <f>SUM(Jan)</f>
        <v>147570.85500000001</v>
      </c>
      <c r="C10" s="16">
        <f>SUM(Feb)</f>
        <v>138550.905</v>
      </c>
      <c r="D10" s="16">
        <f>SUM(Mar)</f>
        <v>134137.22500000001</v>
      </c>
      <c r="E10" s="20">
        <f>SUM(E5:E9)</f>
        <v>420258.98499999999</v>
      </c>
    </row>
  </sheetData>
  <phoneticPr fontId="0" type="noConversion"/>
  <printOptions gridLines="1"/>
  <pageMargins left="0.75" right="0.75" top="1" bottom="1" header="0.5" footer="0.5"/>
  <pageSetup orientation="portrait" horizontalDpi="4294967292" vertic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B9" sqref="B9"/>
    </sheetView>
  </sheetViews>
  <sheetFormatPr defaultRowHeight="15"/>
  <cols>
    <col min="1" max="4" width="9.140625" style="3"/>
    <col min="5" max="5" width="10.85546875" style="3" customWidth="1"/>
    <col min="6" max="16384" width="9.140625" style="3"/>
  </cols>
  <sheetData>
    <row r="1" spans="1:5">
      <c r="A1" s="1" t="s">
        <v>0</v>
      </c>
      <c r="B1" s="2"/>
      <c r="C1" s="2"/>
      <c r="D1" s="2"/>
      <c r="E1" s="2"/>
    </row>
    <row r="2" spans="1:5">
      <c r="A2" s="1" t="s">
        <v>34</v>
      </c>
      <c r="B2" s="2"/>
      <c r="C2" s="2"/>
      <c r="D2" s="2"/>
      <c r="E2" s="2"/>
    </row>
    <row r="3" spans="1:5">
      <c r="A3" s="4"/>
      <c r="B3" s="2"/>
      <c r="C3" s="2"/>
      <c r="D3" s="2"/>
      <c r="E3" s="2"/>
    </row>
    <row r="4" spans="1:5" ht="15.75" thickBot="1">
      <c r="A4" s="5" t="s">
        <v>1</v>
      </c>
      <c r="B4" s="18" t="s">
        <v>2</v>
      </c>
      <c r="C4" s="18" t="s">
        <v>3</v>
      </c>
      <c r="D4" s="18" t="s">
        <v>4</v>
      </c>
      <c r="E4" s="18" t="s">
        <v>5</v>
      </c>
    </row>
    <row r="5" spans="1:5">
      <c r="A5" s="1" t="s">
        <v>6</v>
      </c>
      <c r="B5" s="7">
        <v>8830.25</v>
      </c>
      <c r="C5" s="7">
        <v>8918.0300000000007</v>
      </c>
      <c r="D5" s="7">
        <v>8945.2000000000007</v>
      </c>
      <c r="E5" s="8">
        <f>SUM(B5:D5)</f>
        <v>26693.48</v>
      </c>
    </row>
    <row r="6" spans="1:5">
      <c r="A6" s="1" t="s">
        <v>7</v>
      </c>
      <c r="B6" s="7">
        <v>8098.75</v>
      </c>
      <c r="C6" s="7">
        <v>5585.5249999999996</v>
      </c>
      <c r="D6" s="7">
        <v>3704.5250000000001</v>
      </c>
      <c r="E6" s="8">
        <f>SUM(B6:D6)</f>
        <v>17388.8</v>
      </c>
    </row>
    <row r="7" spans="1:5">
      <c r="A7" s="1" t="s">
        <v>8</v>
      </c>
      <c r="B7" s="7">
        <v>9856.44</v>
      </c>
      <c r="C7" s="7">
        <v>7670.3</v>
      </c>
      <c r="D7" s="7">
        <v>6844.75</v>
      </c>
      <c r="E7" s="8">
        <f>SUM(B7:D7)</f>
        <v>24371.49</v>
      </c>
    </row>
    <row r="8" spans="1:5" ht="15.75" thickBot="1">
      <c r="A8" s="5" t="s">
        <v>9</v>
      </c>
      <c r="B8" s="9">
        <v>3727.5149999999999</v>
      </c>
      <c r="C8" s="9">
        <v>5925.15</v>
      </c>
      <c r="D8" s="9">
        <v>7785.25</v>
      </c>
      <c r="E8" s="10">
        <f>SUM(B8:D8)</f>
        <v>17437.915000000001</v>
      </c>
    </row>
    <row r="9" spans="1:5">
      <c r="A9" s="1" t="s">
        <v>10</v>
      </c>
      <c r="B9" s="8">
        <f>SUM(B5:B8)</f>
        <v>30512.955000000002</v>
      </c>
      <c r="C9" s="8">
        <f>SUM(C5:C8)</f>
        <v>28099.004999999997</v>
      </c>
      <c r="D9" s="8">
        <f>SUM(D5:D8)</f>
        <v>27279.724999999999</v>
      </c>
      <c r="E9" s="8">
        <f>SUM(E5:E8)</f>
        <v>85891.684999999998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B9" sqref="B9"/>
    </sheetView>
  </sheetViews>
  <sheetFormatPr defaultRowHeight="15"/>
  <cols>
    <col min="1" max="16384" width="9.140625" style="3"/>
  </cols>
  <sheetData>
    <row r="1" spans="1:5">
      <c r="A1" s="1" t="s">
        <v>0</v>
      </c>
      <c r="B1" s="1"/>
      <c r="C1" s="1"/>
      <c r="D1" s="1"/>
      <c r="E1" s="1"/>
    </row>
    <row r="2" spans="1:5">
      <c r="A2" s="1" t="s">
        <v>14</v>
      </c>
      <c r="B2" s="1"/>
      <c r="C2" s="1"/>
      <c r="D2" s="1"/>
      <c r="E2" s="1"/>
    </row>
    <row r="3" spans="1:5">
      <c r="A3" s="1"/>
      <c r="B3" s="1"/>
      <c r="C3" s="1"/>
      <c r="D3" s="1"/>
      <c r="E3" s="1"/>
    </row>
    <row r="4" spans="1:5" ht="15.75" thickBot="1">
      <c r="A4" s="5"/>
      <c r="B4" s="18" t="s">
        <v>2</v>
      </c>
      <c r="C4" s="18" t="s">
        <v>3</v>
      </c>
      <c r="D4" s="18" t="s">
        <v>4</v>
      </c>
      <c r="E4" s="18" t="s">
        <v>10</v>
      </c>
    </row>
    <row r="5" spans="1:5">
      <c r="A5" s="1" t="s">
        <v>15</v>
      </c>
      <c r="B5" s="16">
        <f>Northeast!B5+Southeast!B5+Central!B5+Northwest!B5+Southwest!B5</f>
        <v>41325.25</v>
      </c>
      <c r="C5" s="16">
        <f>SUM(Northeast:Southwest!C5)</f>
        <v>42435.43</v>
      </c>
      <c r="D5" s="16">
        <v>43967.199999999997</v>
      </c>
      <c r="E5" s="16">
        <f>NE_Wk1+SE_Wk1+C_Wk1+NW_Wk1+SW_Wk1</f>
        <v>127727.88</v>
      </c>
    </row>
    <row r="6" spans="1:5">
      <c r="A6" s="1" t="s">
        <v>16</v>
      </c>
      <c r="B6" s="16">
        <f>Northeast!B6+Southeast!B6+Central!B6+Northwest!B6+Southwest!B6</f>
        <v>39612.75</v>
      </c>
      <c r="C6" s="16">
        <f>SUM(Northeast:Southwest!C6)</f>
        <v>29661.025000000001</v>
      </c>
      <c r="D6" s="16">
        <v>20080.025000000001</v>
      </c>
      <c r="E6" s="16">
        <f>NE_Wk2+SE_Wk2+C_Wk2+NW_Wk2+SW_Wk2</f>
        <v>89353.8</v>
      </c>
    </row>
    <row r="7" spans="1:5">
      <c r="A7" s="1" t="s">
        <v>17</v>
      </c>
      <c r="B7" s="16">
        <f>Northeast!B7+Southeast!B7+Central!B7+Northwest!B7+Southwest!B7</f>
        <v>46495.64</v>
      </c>
      <c r="C7" s="16">
        <f>SUM(Northeast:Southwest!C7)</f>
        <v>37542.300000000003</v>
      </c>
      <c r="D7" s="16">
        <v>31671.75</v>
      </c>
      <c r="E7" s="16">
        <f>NE_Wk3+SE_Wk3+C_Wk3+NW_Wk3+SW_Wk3</f>
        <v>115709.69</v>
      </c>
    </row>
    <row r="8" spans="1:5">
      <c r="A8" s="1" t="s">
        <v>18</v>
      </c>
      <c r="B8" s="16">
        <f>Northeast!B8+Southeast!B8+Central!B8+Northwest!B8+Southwest!B8</f>
        <v>20137.215</v>
      </c>
      <c r="C8" s="16">
        <f>SUM(Northeast:Southwest!C8)</f>
        <v>28912.15</v>
      </c>
      <c r="D8" s="16">
        <v>38418.25</v>
      </c>
      <c r="E8" s="16">
        <f>NE_Wk4+SE_Wk4+C_Wk4+NW_Wk4+SW_Wk4</f>
        <v>87467.615000000005</v>
      </c>
    </row>
    <row r="9" spans="1:5" ht="15.75" thickBot="1">
      <c r="A9" s="5"/>
      <c r="B9" s="19"/>
      <c r="C9" s="19"/>
      <c r="D9" s="19"/>
      <c r="E9" s="19"/>
    </row>
    <row r="10" spans="1:5">
      <c r="A10" s="1" t="s">
        <v>10</v>
      </c>
      <c r="B10" s="16">
        <f>SUM(B5:B9)</f>
        <v>147570.85500000001</v>
      </c>
      <c r="C10" s="16">
        <f>SUM(C5:C9)</f>
        <v>138550.905</v>
      </c>
      <c r="D10" s="16">
        <f>SUM(D5:D9)</f>
        <v>134137.22500000001</v>
      </c>
      <c r="E10" s="16">
        <f>SUM(E5:E9)</f>
        <v>420258.98499999999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B9" sqref="B9"/>
    </sheetView>
  </sheetViews>
  <sheetFormatPr defaultRowHeight="15"/>
  <cols>
    <col min="1" max="1" width="14" style="3" customWidth="1"/>
    <col min="2" max="2" width="11.5703125" style="3" bestFit="1" customWidth="1"/>
    <col min="3" max="3" width="13.7109375" style="3" customWidth="1"/>
    <col min="4" max="5" width="11.5703125" style="3" bestFit="1" customWidth="1"/>
    <col min="6" max="16384" width="9.140625" style="3"/>
  </cols>
  <sheetData>
    <row r="1" spans="1:5">
      <c r="A1" s="1" t="s">
        <v>0</v>
      </c>
      <c r="B1" s="2"/>
      <c r="C1" s="2"/>
      <c r="D1" s="2"/>
    </row>
    <row r="2" spans="1:5">
      <c r="A2" s="1" t="s">
        <v>19</v>
      </c>
      <c r="B2" s="1"/>
      <c r="C2" s="4" t="s">
        <v>20</v>
      </c>
      <c r="D2" s="11">
        <v>0.05</v>
      </c>
    </row>
    <row r="3" spans="1:5">
      <c r="A3" s="1" t="s">
        <v>21</v>
      </c>
      <c r="B3" s="1"/>
      <c r="C3" s="1"/>
      <c r="D3" s="1"/>
    </row>
    <row r="4" spans="1:5">
      <c r="A4" s="2"/>
    </row>
    <row r="5" spans="1:5">
      <c r="A5" s="4"/>
      <c r="C5" s="12" t="s">
        <v>22</v>
      </c>
    </row>
    <row r="6" spans="1:5">
      <c r="A6" s="13" t="s">
        <v>23</v>
      </c>
      <c r="B6" s="14" t="s">
        <v>24</v>
      </c>
      <c r="C6" s="14" t="s">
        <v>40</v>
      </c>
      <c r="D6" s="14" t="s">
        <v>41</v>
      </c>
      <c r="E6" s="14" t="s">
        <v>42</v>
      </c>
    </row>
    <row r="7" spans="1:5">
      <c r="A7" s="15" t="s">
        <v>25</v>
      </c>
      <c r="B7" s="16">
        <v>49750</v>
      </c>
      <c r="C7" s="16">
        <f t="shared" ref="C7:E12" si="0">B7*(1+$D$2)</f>
        <v>52237.5</v>
      </c>
      <c r="D7" s="16">
        <f t="shared" si="0"/>
        <v>54849.375</v>
      </c>
      <c r="E7" s="16">
        <f t="shared" si="0"/>
        <v>57591.84375</v>
      </c>
    </row>
    <row r="8" spans="1:5">
      <c r="A8" s="15" t="s">
        <v>26</v>
      </c>
      <c r="B8" s="16">
        <v>55500</v>
      </c>
      <c r="C8" s="16">
        <f t="shared" si="0"/>
        <v>58275</v>
      </c>
      <c r="D8" s="16">
        <f t="shared" si="0"/>
        <v>61188.75</v>
      </c>
      <c r="E8" s="16">
        <f t="shared" si="0"/>
        <v>64248.1875</v>
      </c>
    </row>
    <row r="9" spans="1:5">
      <c r="A9" s="15" t="s">
        <v>27</v>
      </c>
      <c r="B9" s="16">
        <v>37750</v>
      </c>
      <c r="C9" s="16">
        <f t="shared" si="0"/>
        <v>39637.5</v>
      </c>
      <c r="D9" s="16">
        <f t="shared" si="0"/>
        <v>41619.375</v>
      </c>
      <c r="E9" s="16">
        <f t="shared" si="0"/>
        <v>43700.34375</v>
      </c>
    </row>
    <row r="10" spans="1:5">
      <c r="A10" s="15" t="s">
        <v>28</v>
      </c>
      <c r="B10" s="16">
        <v>83750</v>
      </c>
      <c r="C10" s="16">
        <f t="shared" si="0"/>
        <v>87937.5</v>
      </c>
      <c r="D10" s="16">
        <f t="shared" si="0"/>
        <v>92334.375</v>
      </c>
      <c r="E10" s="16">
        <f t="shared" si="0"/>
        <v>96951.09375</v>
      </c>
    </row>
    <row r="11" spans="1:5">
      <c r="A11" s="15" t="s">
        <v>35</v>
      </c>
      <c r="B11" s="16">
        <v>76200</v>
      </c>
      <c r="C11" s="16">
        <f t="shared" si="0"/>
        <v>80010</v>
      </c>
      <c r="D11" s="16">
        <f t="shared" si="0"/>
        <v>84010.5</v>
      </c>
      <c r="E11" s="16">
        <f t="shared" si="0"/>
        <v>88211.025000000009</v>
      </c>
    </row>
    <row r="12" spans="1:5">
      <c r="A12" s="15" t="s">
        <v>29</v>
      </c>
      <c r="B12" s="16">
        <v>134000</v>
      </c>
      <c r="C12" s="16">
        <f t="shared" si="0"/>
        <v>140700</v>
      </c>
      <c r="D12" s="16">
        <f t="shared" si="0"/>
        <v>147735</v>
      </c>
      <c r="E12" s="16">
        <f t="shared" si="0"/>
        <v>155121.75</v>
      </c>
    </row>
    <row r="13" spans="1:5">
      <c r="A13" s="4"/>
    </row>
    <row r="14" spans="1:5">
      <c r="A14" s="1" t="s">
        <v>10</v>
      </c>
      <c r="B14" s="17">
        <f>SUM(B7:B12)</f>
        <v>436950</v>
      </c>
      <c r="C14" s="17">
        <f>SUM(C7:C12)</f>
        <v>458797.5</v>
      </c>
      <c r="D14" s="17">
        <f>SUM(D7:D12)</f>
        <v>481737.375</v>
      </c>
      <c r="E14" s="17">
        <f>SUM(E7:E12)</f>
        <v>505824.24375000002</v>
      </c>
    </row>
  </sheetData>
  <scenarios current="1" show="1">
    <scenario name="High Sales" locked="1" count="1" user="P.T.S." comment="Created by P.T.S. on 7/25/95">
      <inputCells r="D2" val="0.2"/>
    </scenario>
    <scenario name="Low Sales" locked="1" count="1" user="P.T.S." comment="Created by P.T.S. on 7/25/95">
      <inputCells r="D2" val="0.05"/>
    </scenario>
    <scenario name="Best Guess" locked="1" count="1" user="P.T.S." comment="Created by P.T.S. on 7/25/95">
      <inputCells r="D2" val="0.12"/>
    </scenario>
  </scenario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007A09B-44D1-4577-91E2-13FF0ACA7205}"/>
</file>

<file path=customXml/itemProps2.xml><?xml version="1.0" encoding="utf-8"?>
<ds:datastoreItem xmlns:ds="http://schemas.openxmlformats.org/officeDocument/2006/customXml" ds:itemID="{CCB556F5-8D5E-464B-A0C6-769504C16671}"/>
</file>

<file path=customXml/itemProps3.xml><?xml version="1.0" encoding="utf-8"?>
<ds:datastoreItem xmlns:ds="http://schemas.openxmlformats.org/officeDocument/2006/customXml" ds:itemID="{895801CC-C905-4BBE-BEFE-2008A18856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38</vt:i4>
      </vt:variant>
    </vt:vector>
  </HeadingPairs>
  <TitlesOfParts>
    <vt:vector size="47" baseType="lpstr">
      <vt:lpstr>Northeast</vt:lpstr>
      <vt:lpstr>Southeast</vt:lpstr>
      <vt:lpstr>Central</vt:lpstr>
      <vt:lpstr>Northwest</vt:lpstr>
      <vt:lpstr>Southwest</vt:lpstr>
      <vt:lpstr>Totals</vt:lpstr>
      <vt:lpstr>Expenses</vt:lpstr>
      <vt:lpstr>By Week</vt:lpstr>
      <vt:lpstr>Projections</vt:lpstr>
      <vt:lpstr>C_Feb</vt:lpstr>
      <vt:lpstr>C_Jan</vt:lpstr>
      <vt:lpstr>C_Mar</vt:lpstr>
      <vt:lpstr>C_Wk1</vt:lpstr>
      <vt:lpstr>C_Wk2</vt:lpstr>
      <vt:lpstr>C_Wk3</vt:lpstr>
      <vt:lpstr>C_Wk4</vt:lpstr>
      <vt:lpstr>Feb</vt:lpstr>
      <vt:lpstr>Jan</vt:lpstr>
      <vt:lpstr>Mar</vt:lpstr>
      <vt:lpstr>NE_Feb</vt:lpstr>
      <vt:lpstr>NE_Jan</vt:lpstr>
      <vt:lpstr>NE_Mar</vt:lpstr>
      <vt:lpstr>NE_Wk1</vt:lpstr>
      <vt:lpstr>NE_Wk2</vt:lpstr>
      <vt:lpstr>NE_Wk3</vt:lpstr>
      <vt:lpstr>NE_Wk4</vt:lpstr>
      <vt:lpstr>NW_Feb</vt:lpstr>
      <vt:lpstr>NW_Jan</vt:lpstr>
      <vt:lpstr>NW_Mar</vt:lpstr>
      <vt:lpstr>NW_Wk1</vt:lpstr>
      <vt:lpstr>NW_Wk2</vt:lpstr>
      <vt:lpstr>NW_Wk3</vt:lpstr>
      <vt:lpstr>NW_Wk4</vt:lpstr>
      <vt:lpstr>SE_Feb</vt:lpstr>
      <vt:lpstr>SE_Jan</vt:lpstr>
      <vt:lpstr>SE_Mar</vt:lpstr>
      <vt:lpstr>SE_Wk1</vt:lpstr>
      <vt:lpstr>SE_Wk2</vt:lpstr>
      <vt:lpstr>SE_Wk3</vt:lpstr>
      <vt:lpstr>SE_Wk4</vt:lpstr>
      <vt:lpstr>SW_Feb</vt:lpstr>
      <vt:lpstr>SW_Jan</vt:lpstr>
      <vt:lpstr>SW_Mar</vt:lpstr>
      <vt:lpstr>SW_Wk1</vt:lpstr>
      <vt:lpstr>SW_Wk2</vt:lpstr>
      <vt:lpstr>SW_Wk3</vt:lpstr>
      <vt:lpstr>SW_Wk4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cp:lastPrinted>1999-06-08T23:27:46Z</cp:lastPrinted>
  <dcterms:created xsi:type="dcterms:W3CDTF">1997-01-21T19:46:27Z</dcterms:created>
  <dcterms:modified xsi:type="dcterms:W3CDTF">2007-11-07T13:48:50Z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