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9075" windowHeight="4725"/>
  </bookViews>
  <sheets>
    <sheet name="Sheet1" sheetId="1" r:id="rId1"/>
    <sheet name="Sheet2" sheetId="2" r:id="rId2"/>
    <sheet name="Sheet3" sheetId="3" r:id="rId3"/>
  </sheets>
  <definedNames>
    <definedName name="prices">Sheet1!$Y$3:$AB$10</definedName>
    <definedName name="shipping">Sheet1!$Z$15:$AI$16</definedName>
  </definedNames>
  <calcPr calcId="124519"/>
</workbook>
</file>

<file path=xl/calcChain.xml><?xml version="1.0" encoding="utf-8"?>
<calcChain xmlns="http://schemas.openxmlformats.org/spreadsheetml/2006/main">
  <c r="AA3" i="1"/>
  <c r="AB3"/>
  <c r="AA4"/>
  <c r="AB4"/>
  <c r="AA8"/>
  <c r="R5"/>
  <c r="T5" s="1"/>
  <c r="AA5"/>
  <c r="AB5"/>
  <c r="R6"/>
  <c r="T6" s="1"/>
  <c r="AA6"/>
  <c r="AB6"/>
  <c r="R7"/>
  <c r="T7" s="1"/>
  <c r="AA7"/>
  <c r="AB7"/>
  <c r="AB9"/>
  <c r="R8" s="1"/>
  <c r="T8" s="1"/>
  <c r="AB8"/>
  <c r="R9"/>
  <c r="T9" s="1"/>
  <c r="AA9"/>
  <c r="R10"/>
  <c r="T10"/>
  <c r="U10" s="1"/>
  <c r="V10" s="1"/>
  <c r="AA10"/>
  <c r="AB10"/>
  <c r="R11"/>
  <c r="T11"/>
  <c r="U11" s="1"/>
  <c r="V11" s="1"/>
  <c r="R12"/>
  <c r="T12"/>
  <c r="U12" s="1"/>
  <c r="V12" s="1"/>
  <c r="R13"/>
  <c r="T13"/>
  <c r="U13" s="1"/>
  <c r="V13" s="1"/>
  <c r="B11"/>
  <c r="C11"/>
  <c r="D11"/>
  <c r="E11"/>
  <c r="I11"/>
  <c r="F6"/>
  <c r="F5"/>
  <c r="J5" s="1"/>
  <c r="F7"/>
  <c r="F8"/>
  <c r="J8" s="1"/>
  <c r="F9"/>
  <c r="F11"/>
  <c r="J6" s="1"/>
  <c r="J7"/>
  <c r="J9"/>
  <c r="I6"/>
  <c r="I7"/>
  <c r="I8"/>
  <c r="I9"/>
  <c r="I5"/>
  <c r="H6"/>
  <c r="H7"/>
  <c r="H9"/>
  <c r="G11"/>
  <c r="H11"/>
  <c r="U7" l="1"/>
  <c r="V7" s="1"/>
  <c r="T16"/>
  <c r="U5"/>
  <c r="V9"/>
  <c r="U9"/>
  <c r="U8"/>
  <c r="V8" s="1"/>
  <c r="U6"/>
  <c r="V6" s="1"/>
  <c r="H5"/>
  <c r="H8"/>
  <c r="U16" l="1"/>
  <c r="V5"/>
  <c r="V16" s="1"/>
</calcChain>
</file>

<file path=xl/sharedStrings.xml><?xml version="1.0" encoding="utf-8"?>
<sst xmlns="http://schemas.openxmlformats.org/spreadsheetml/2006/main" count="58" uniqueCount="46">
  <si>
    <t>Worldwide Sporting Goods</t>
  </si>
  <si>
    <t>Regional Sales</t>
  </si>
  <si>
    <t>Qtr 1</t>
  </si>
  <si>
    <t>Qtr 2</t>
  </si>
  <si>
    <t>Qtr 3</t>
  </si>
  <si>
    <t>Qtr 4</t>
  </si>
  <si>
    <t>Total Sales</t>
  </si>
  <si>
    <t>Expenses</t>
  </si>
  <si>
    <t>Avg. Sales</t>
  </si>
  <si>
    <t>Central</t>
  </si>
  <si>
    <t>Total</t>
  </si>
  <si>
    <t>Net Profits</t>
  </si>
  <si>
    <t>% of Total</t>
  </si>
  <si>
    <t>Northeast</t>
  </si>
  <si>
    <t>Southeast</t>
  </si>
  <si>
    <t>Northwest</t>
  </si>
  <si>
    <t>Southwest</t>
  </si>
  <si>
    <t>Order Record</t>
  </si>
  <si>
    <t>BB-7865</t>
  </si>
  <si>
    <t>EM-3741</t>
  </si>
  <si>
    <t>Company</t>
  </si>
  <si>
    <t>Part</t>
  </si>
  <si>
    <t>Price</t>
  </si>
  <si>
    <t>Qty</t>
  </si>
  <si>
    <t>Shipping</t>
  </si>
  <si>
    <t>Total Cost</t>
  </si>
  <si>
    <t>GR-0876</t>
  </si>
  <si>
    <t>SportsCity</t>
  </si>
  <si>
    <t>TY-9868</t>
  </si>
  <si>
    <t>JH-0678</t>
  </si>
  <si>
    <t>Athlete's Dream</t>
  </si>
  <si>
    <t>ST-2472</t>
  </si>
  <si>
    <t>Sports Emporium</t>
  </si>
  <si>
    <t>SportsWorld</t>
  </si>
  <si>
    <t>WE-5493</t>
  </si>
  <si>
    <t>Tennis Joint</t>
  </si>
  <si>
    <t>WH-0677</t>
  </si>
  <si>
    <t>Athlete's World</t>
  </si>
  <si>
    <t>Sportsman's Den</t>
  </si>
  <si>
    <t>World of Sports</t>
  </si>
  <si>
    <t>Specialty Sports</t>
  </si>
  <si>
    <t>Shipping Charges</t>
  </si>
  <si>
    <t>Amount</t>
  </si>
  <si>
    <t>Shipping Cost</t>
  </si>
  <si>
    <t>Part#</t>
  </si>
  <si>
    <t>Quantity Ordered</t>
  </si>
</sst>
</file>

<file path=xl/styles.xml><?xml version="1.0" encoding="utf-8"?>
<styleSheet xmlns="http://schemas.openxmlformats.org/spreadsheetml/2006/main">
  <numFmts count="6">
    <numFmt numFmtId="170" formatCode="_(&quot;$&quot;* #,##0.00_);_(&quot;$&quot;* \(#,##0.00\);_(&quot;$&quot;* &quot;-&quot;??_);_(@_)"/>
    <numFmt numFmtId="171" formatCode="_(* #,##0.00_);_(* \(#,##0.00\);_(* &quot;-&quot;??_);_(@_)"/>
    <numFmt numFmtId="173" formatCode="_(* #,##0_);_(* \(#,##0\);_(* &quot;-&quot;??_);_(@_)"/>
    <numFmt numFmtId="175" formatCode="_(&quot;$&quot;* #,##0_);_(&quot;$&quot;* \(#,##0\);_(&quot;$&quot;* &quot;-&quot;??_);_(@_)"/>
    <numFmt numFmtId="176" formatCode="0.0%"/>
    <numFmt numFmtId="177" formatCode="&quot;$&quot;#,##0.00\ ;\(&quot;$&quot;#,##0.00\)"/>
  </numFmts>
  <fonts count="10">
    <font>
      <sz val="10"/>
      <name val="Arial"/>
    </font>
    <font>
      <b/>
      <sz val="10"/>
      <name val="Arial"/>
    </font>
    <font>
      <sz val="10"/>
      <name val="Arial"/>
      <family val="2"/>
    </font>
    <font>
      <sz val="10"/>
      <name val="MS Serif"/>
      <family val="1"/>
    </font>
    <font>
      <i/>
      <sz val="10"/>
      <name val="MS Serif"/>
      <family val="1"/>
    </font>
    <font>
      <b/>
      <sz val="12"/>
      <color indexed="16"/>
      <name val="MS Serif"/>
      <family val="1"/>
    </font>
    <font>
      <b/>
      <sz val="10"/>
      <color indexed="16"/>
      <name val="MS Serif"/>
      <family val="1"/>
    </font>
    <font>
      <i/>
      <sz val="10"/>
      <name val="MS Serif"/>
      <family val="1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173" fontId="3" fillId="0" borderId="0" xfId="1" applyNumberFormat="1" applyFont="1"/>
    <xf numFmtId="175" fontId="3" fillId="0" borderId="0" xfId="2" applyNumberFormat="1" applyFont="1"/>
    <xf numFmtId="176" fontId="4" fillId="0" borderId="0" xfId="3" applyNumberFormat="1" applyFont="1"/>
    <xf numFmtId="0" fontId="5" fillId="0" borderId="0" xfId="0" applyFont="1"/>
    <xf numFmtId="0" fontId="6" fillId="0" borderId="0" xfId="0" applyFont="1"/>
    <xf numFmtId="176" fontId="7" fillId="0" borderId="0" xfId="3" applyNumberFormat="1" applyFont="1"/>
    <xf numFmtId="0" fontId="1" fillId="0" borderId="0" xfId="0" applyFont="1" applyBorder="1"/>
    <xf numFmtId="0" fontId="2" fillId="0" borderId="0" xfId="0" applyFont="1" applyBorder="1"/>
    <xf numFmtId="0" fontId="0" fillId="0" borderId="0" xfId="0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171" fontId="2" fillId="0" borderId="0" xfId="1" applyFont="1" applyBorder="1"/>
    <xf numFmtId="2" fontId="2" fillId="0" borderId="0" xfId="2" applyNumberFormat="1" applyFont="1" applyBorder="1"/>
    <xf numFmtId="177" fontId="2" fillId="0" borderId="0" xfId="0" applyNumberFormat="1" applyFont="1" applyBorder="1"/>
    <xf numFmtId="4" fontId="2" fillId="0" borderId="0" xfId="0" applyNumberFormat="1" applyFont="1" applyBorder="1"/>
    <xf numFmtId="10" fontId="2" fillId="0" borderId="0" xfId="0" applyNumberFormat="1" applyFont="1" applyBorder="1"/>
    <xf numFmtId="0" fontId="8" fillId="0" borderId="0" xfId="0" applyFont="1" applyBorder="1"/>
    <xf numFmtId="170" fontId="1" fillId="0" borderId="0" xfId="2" applyFont="1" applyBorder="1"/>
    <xf numFmtId="171" fontId="2" fillId="0" borderId="0" xfId="1" quotePrefix="1" applyFont="1" applyBorder="1"/>
    <xf numFmtId="0" fontId="9" fillId="0" borderId="0" xfId="0" applyFont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17"/>
  <sheetViews>
    <sheetView tabSelected="1" workbookViewId="0"/>
  </sheetViews>
  <sheetFormatPr defaultRowHeight="12.75"/>
  <cols>
    <col min="1" max="1" width="10.5703125" customWidth="1"/>
    <col min="2" max="5" width="8.7109375" customWidth="1"/>
    <col min="6" max="6" width="13" customWidth="1"/>
    <col min="7" max="7" width="10.7109375" customWidth="1"/>
    <col min="8" max="8" width="13" bestFit="1" customWidth="1"/>
    <col min="9" max="9" width="12.7109375" customWidth="1"/>
    <col min="10" max="10" width="10.7109375" customWidth="1"/>
    <col min="16" max="16" width="26" bestFit="1" customWidth="1"/>
    <col min="20" max="20" width="11.28515625" bestFit="1" customWidth="1"/>
    <col min="22" max="22" width="11.28515625" bestFit="1" customWidth="1"/>
  </cols>
  <sheetData>
    <row r="1" spans="1:36" ht="30.75" customHeight="1">
      <c r="A1" t="s">
        <v>0</v>
      </c>
      <c r="P1" s="8" t="s">
        <v>0</v>
      </c>
      <c r="Q1" s="8"/>
      <c r="R1" s="8"/>
      <c r="S1" s="8"/>
      <c r="T1" s="8"/>
      <c r="U1" s="8"/>
      <c r="V1" s="8"/>
      <c r="W1" s="9"/>
      <c r="X1" s="10"/>
      <c r="Z1" s="21" t="s">
        <v>45</v>
      </c>
      <c r="AA1" s="21"/>
      <c r="AB1" s="21"/>
      <c r="AC1" s="9"/>
      <c r="AD1" s="9"/>
      <c r="AE1" s="9"/>
      <c r="AF1" s="9"/>
      <c r="AG1" s="9"/>
      <c r="AH1" s="9"/>
      <c r="AI1" s="10"/>
      <c r="AJ1" s="10"/>
    </row>
    <row r="2" spans="1:36">
      <c r="A2" t="s">
        <v>1</v>
      </c>
      <c r="P2" s="8" t="s">
        <v>17</v>
      </c>
      <c r="Q2" s="8"/>
      <c r="R2" s="8"/>
      <c r="S2" s="8"/>
      <c r="T2" s="8"/>
      <c r="U2" s="8"/>
      <c r="V2" s="8"/>
      <c r="W2" s="9"/>
      <c r="X2" s="10"/>
      <c r="Y2" s="8" t="s">
        <v>44</v>
      </c>
      <c r="Z2" s="9">
        <v>50</v>
      </c>
      <c r="AA2" s="9">
        <v>100</v>
      </c>
      <c r="AB2" s="9">
        <v>200</v>
      </c>
      <c r="AC2" s="9"/>
      <c r="AD2" s="9"/>
      <c r="AE2" s="9"/>
      <c r="AF2" s="9"/>
      <c r="AG2" s="9"/>
      <c r="AH2" s="9"/>
      <c r="AI2" s="10"/>
      <c r="AJ2" s="10"/>
    </row>
    <row r="3" spans="1:36">
      <c r="P3" s="8"/>
      <c r="Q3" s="8"/>
      <c r="R3" s="8"/>
      <c r="S3" s="8"/>
      <c r="T3" s="8"/>
      <c r="U3" s="8"/>
      <c r="V3" s="8"/>
      <c r="W3" s="9"/>
      <c r="X3" s="10"/>
      <c r="Y3" s="9" t="s">
        <v>18</v>
      </c>
      <c r="Z3" s="13">
        <v>54.99</v>
      </c>
      <c r="AA3" s="13">
        <f t="shared" ref="AA3:AA10" si="0">Z3*0.85</f>
        <v>46.741500000000002</v>
      </c>
      <c r="AB3" s="13">
        <f t="shared" ref="AB3:AB10" si="1">Z3*0.8</f>
        <v>43.992000000000004</v>
      </c>
      <c r="AC3" s="9"/>
      <c r="AD3" s="9"/>
      <c r="AE3" s="9"/>
      <c r="AF3" s="9"/>
      <c r="AG3" s="9"/>
      <c r="AH3" s="9"/>
      <c r="AI3" s="10"/>
      <c r="AJ3" s="10"/>
    </row>
    <row r="4" spans="1:36" ht="15.75">
      <c r="A4" s="5"/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11</v>
      </c>
      <c r="I4" s="5" t="s">
        <v>8</v>
      </c>
      <c r="J4" s="5" t="s">
        <v>12</v>
      </c>
      <c r="P4" s="8" t="s">
        <v>20</v>
      </c>
      <c r="Q4" s="11" t="s">
        <v>21</v>
      </c>
      <c r="R4" s="12" t="s">
        <v>22</v>
      </c>
      <c r="S4" s="12" t="s">
        <v>23</v>
      </c>
      <c r="T4" s="12" t="s">
        <v>10</v>
      </c>
      <c r="U4" s="12" t="s">
        <v>24</v>
      </c>
      <c r="V4" s="12" t="s">
        <v>25</v>
      </c>
      <c r="W4" s="9"/>
      <c r="X4" s="10"/>
      <c r="Y4" s="9" t="s">
        <v>19</v>
      </c>
      <c r="Z4" s="13">
        <v>125.99</v>
      </c>
      <c r="AA4" s="13">
        <f t="shared" si="0"/>
        <v>107.0915</v>
      </c>
      <c r="AB4" s="13">
        <f t="shared" si="1"/>
        <v>100.792</v>
      </c>
      <c r="AC4" s="9"/>
      <c r="AD4" s="9"/>
      <c r="AE4" s="9"/>
      <c r="AF4" s="9"/>
      <c r="AG4" s="9"/>
      <c r="AH4" s="9"/>
      <c r="AI4" s="10"/>
      <c r="AJ4" s="10"/>
    </row>
    <row r="5" spans="1:36" ht="13.5" customHeight="1">
      <c r="A5" s="6" t="s">
        <v>13</v>
      </c>
      <c r="B5" s="2">
        <v>50986</v>
      </c>
      <c r="C5" s="2">
        <v>53875</v>
      </c>
      <c r="D5" s="2">
        <v>57234</v>
      </c>
      <c r="E5" s="2">
        <v>56721</v>
      </c>
      <c r="F5" s="3">
        <f>SUM(B5:E5)</f>
        <v>218816</v>
      </c>
      <c r="G5" s="2">
        <v>48373</v>
      </c>
      <c r="H5" s="2">
        <f>F5-G5</f>
        <v>170443</v>
      </c>
      <c r="I5" s="2">
        <f>AVERAGE(B5:E5)</f>
        <v>54704</v>
      </c>
      <c r="J5" s="4">
        <f>+F5/$F$11</f>
        <v>0.2305894353922579</v>
      </c>
      <c r="P5" s="9" t="s">
        <v>27</v>
      </c>
      <c r="Q5" s="9" t="s">
        <v>28</v>
      </c>
      <c r="R5" s="20">
        <f t="shared" ref="R5:R13" si="2">VLOOKUP(Q5,prices,IF(S5&lt;=50,2,IF(S5&lt;=100,3,4)))</f>
        <v>144.4915</v>
      </c>
      <c r="S5" s="9">
        <v>75</v>
      </c>
      <c r="T5" s="14">
        <f t="shared" ref="T5:T13" si="3">R5*S5</f>
        <v>10836.862499999999</v>
      </c>
      <c r="U5" s="13">
        <f t="shared" ref="U5:U13" si="4">HLOOKUP(T5,shipping,2)</f>
        <v>200</v>
      </c>
      <c r="V5" s="15">
        <f t="shared" ref="V5:V13" si="5">T5+U5</f>
        <v>11036.862499999999</v>
      </c>
      <c r="W5" s="9"/>
      <c r="X5" s="10"/>
      <c r="Y5" s="9" t="s">
        <v>26</v>
      </c>
      <c r="Z5" s="13">
        <v>99.99</v>
      </c>
      <c r="AA5" s="13">
        <f t="shared" si="0"/>
        <v>84.991499999999988</v>
      </c>
      <c r="AB5" s="13">
        <f t="shared" si="1"/>
        <v>79.992000000000004</v>
      </c>
      <c r="AC5" s="9"/>
      <c r="AD5" s="9"/>
      <c r="AE5" s="9"/>
      <c r="AF5" s="9"/>
      <c r="AG5" s="9"/>
      <c r="AH5" s="9"/>
      <c r="AI5" s="10"/>
      <c r="AJ5" s="10"/>
    </row>
    <row r="6" spans="1:36" ht="13.5" customHeight="1">
      <c r="A6" s="6" t="s">
        <v>14</v>
      </c>
      <c r="B6" s="2">
        <v>45284</v>
      </c>
      <c r="C6" s="2">
        <v>47122</v>
      </c>
      <c r="D6" s="2">
        <v>48463</v>
      </c>
      <c r="E6" s="2">
        <v>49837</v>
      </c>
      <c r="F6" s="3">
        <f>SUM(B6:E6)</f>
        <v>190706</v>
      </c>
      <c r="G6" s="2">
        <v>46372</v>
      </c>
      <c r="H6" s="2">
        <f>F6-G6</f>
        <v>144334</v>
      </c>
      <c r="I6" s="2">
        <f t="shared" ref="I6:I11" si="6">AVERAGE(B6:E6)</f>
        <v>47676.5</v>
      </c>
      <c r="J6" s="4">
        <f>+F6/$F$11</f>
        <v>0.20096697163788724</v>
      </c>
      <c r="P6" s="9" t="s">
        <v>30</v>
      </c>
      <c r="Q6" s="9" t="s">
        <v>18</v>
      </c>
      <c r="R6" s="20">
        <f t="shared" si="2"/>
        <v>46.741500000000002</v>
      </c>
      <c r="S6" s="9">
        <v>100</v>
      </c>
      <c r="T6" s="16">
        <f t="shared" si="3"/>
        <v>4674.1500000000005</v>
      </c>
      <c r="U6" s="13">
        <f t="shared" si="4"/>
        <v>90</v>
      </c>
      <c r="V6" s="15">
        <f t="shared" si="5"/>
        <v>4764.1500000000005</v>
      </c>
      <c r="W6" s="9"/>
      <c r="X6" s="10"/>
      <c r="Y6" s="9" t="s">
        <v>29</v>
      </c>
      <c r="Z6" s="13">
        <v>33.979999999999997</v>
      </c>
      <c r="AA6" s="13">
        <f t="shared" si="0"/>
        <v>28.882999999999996</v>
      </c>
      <c r="AB6" s="13">
        <f t="shared" si="1"/>
        <v>27.183999999999997</v>
      </c>
      <c r="AC6" s="9"/>
      <c r="AD6" s="9"/>
      <c r="AE6" s="9"/>
      <c r="AF6" s="9"/>
      <c r="AG6" s="9"/>
      <c r="AH6" s="9"/>
      <c r="AI6" s="10"/>
      <c r="AJ6" s="10"/>
    </row>
    <row r="7" spans="1:36" ht="13.5" customHeight="1">
      <c r="A7" s="6" t="s">
        <v>9</v>
      </c>
      <c r="B7" s="2">
        <v>42326</v>
      </c>
      <c r="C7" s="2">
        <v>47383</v>
      </c>
      <c r="D7" s="2">
        <v>49872</v>
      </c>
      <c r="E7" s="2">
        <v>48372</v>
      </c>
      <c r="F7" s="3">
        <f>SUM(B7:E7)</f>
        <v>187953</v>
      </c>
      <c r="G7" s="2">
        <v>56473</v>
      </c>
      <c r="H7" s="2">
        <f>F7-G7</f>
        <v>131480</v>
      </c>
      <c r="I7" s="2">
        <f t="shared" si="6"/>
        <v>46988.25</v>
      </c>
      <c r="J7" s="4">
        <f>+F7/$F$11</f>
        <v>0.19806584596318846</v>
      </c>
      <c r="P7" s="9" t="s">
        <v>32</v>
      </c>
      <c r="Q7" s="9" t="s">
        <v>26</v>
      </c>
      <c r="R7" s="20">
        <f t="shared" si="2"/>
        <v>99.99</v>
      </c>
      <c r="S7" s="9">
        <v>20</v>
      </c>
      <c r="T7" s="16">
        <f t="shared" si="3"/>
        <v>1999.8</v>
      </c>
      <c r="U7" s="13">
        <f t="shared" si="4"/>
        <v>80</v>
      </c>
      <c r="V7" s="15">
        <f t="shared" si="5"/>
        <v>2079.8000000000002</v>
      </c>
      <c r="W7" s="9"/>
      <c r="X7" s="10"/>
      <c r="Y7" s="9" t="s">
        <v>31</v>
      </c>
      <c r="Z7" s="13">
        <v>63.99</v>
      </c>
      <c r="AA7" s="13">
        <f t="shared" si="0"/>
        <v>54.391500000000001</v>
      </c>
      <c r="AB7" s="13">
        <f t="shared" si="1"/>
        <v>51.192000000000007</v>
      </c>
      <c r="AC7" s="9"/>
      <c r="AD7" s="9"/>
      <c r="AE7" s="9"/>
      <c r="AF7" s="9"/>
      <c r="AG7" s="9"/>
      <c r="AH7" s="9"/>
      <c r="AI7" s="10"/>
      <c r="AJ7" s="10"/>
    </row>
    <row r="8" spans="1:36" ht="13.5" customHeight="1">
      <c r="A8" s="6" t="s">
        <v>15</v>
      </c>
      <c r="B8" s="2">
        <v>39753</v>
      </c>
      <c r="C8" s="2">
        <v>42348</v>
      </c>
      <c r="D8" s="2">
        <v>45832</v>
      </c>
      <c r="E8" s="2">
        <v>46372</v>
      </c>
      <c r="F8" s="3">
        <f>SUM(B8:E8)</f>
        <v>174305</v>
      </c>
      <c r="G8" s="2">
        <v>46464</v>
      </c>
      <c r="H8" s="2">
        <f>F8-G8</f>
        <v>127841</v>
      </c>
      <c r="I8" s="2">
        <f t="shared" si="6"/>
        <v>43576.25</v>
      </c>
      <c r="J8" s="4">
        <f>+F8/$F$11</f>
        <v>0.18368351279635636</v>
      </c>
      <c r="P8" s="9" t="s">
        <v>33</v>
      </c>
      <c r="Q8" s="9" t="s">
        <v>34</v>
      </c>
      <c r="R8" s="20">
        <f t="shared" si="2"/>
        <v>35.992000000000004</v>
      </c>
      <c r="S8" s="9">
        <v>200</v>
      </c>
      <c r="T8" s="16">
        <f t="shared" si="3"/>
        <v>7198.4000000000005</v>
      </c>
      <c r="U8" s="13">
        <f t="shared" si="4"/>
        <v>100</v>
      </c>
      <c r="V8" s="15">
        <f t="shared" si="5"/>
        <v>7298.4000000000005</v>
      </c>
      <c r="W8" s="9"/>
      <c r="X8" s="10"/>
      <c r="Y8" s="9" t="s">
        <v>28</v>
      </c>
      <c r="Z8" s="13">
        <v>169.99</v>
      </c>
      <c r="AA8" s="13">
        <f t="shared" si="0"/>
        <v>144.4915</v>
      </c>
      <c r="AB8" s="13">
        <f t="shared" si="1"/>
        <v>135.99200000000002</v>
      </c>
      <c r="AC8" s="9"/>
      <c r="AD8" s="9"/>
      <c r="AE8" s="9"/>
      <c r="AF8" s="9"/>
      <c r="AG8" s="9"/>
      <c r="AH8" s="9"/>
      <c r="AI8" s="10"/>
      <c r="AJ8" s="10"/>
    </row>
    <row r="9" spans="1:36" ht="13.5" customHeight="1">
      <c r="A9" s="6" t="s">
        <v>16</v>
      </c>
      <c r="B9" s="2">
        <v>41386</v>
      </c>
      <c r="C9" s="2">
        <v>44954</v>
      </c>
      <c r="D9" s="2">
        <v>45983</v>
      </c>
      <c r="E9" s="2">
        <v>44839</v>
      </c>
      <c r="F9" s="3">
        <f>SUM(B9:E9)</f>
        <v>177162</v>
      </c>
      <c r="G9" s="2">
        <v>56231</v>
      </c>
      <c r="H9" s="2">
        <f>F9-G9</f>
        <v>120931</v>
      </c>
      <c r="I9" s="2">
        <f t="shared" si="6"/>
        <v>44290.5</v>
      </c>
      <c r="J9" s="4">
        <f>+F9/$F$11</f>
        <v>0.18669423421031001</v>
      </c>
      <c r="P9" s="9" t="s">
        <v>35</v>
      </c>
      <c r="Q9" s="9" t="s">
        <v>28</v>
      </c>
      <c r="R9" s="20">
        <f t="shared" si="2"/>
        <v>169.99</v>
      </c>
      <c r="S9" s="9">
        <v>2</v>
      </c>
      <c r="T9" s="16">
        <f t="shared" si="3"/>
        <v>339.98</v>
      </c>
      <c r="U9" s="13">
        <f t="shared" si="4"/>
        <v>0</v>
      </c>
      <c r="V9" s="15">
        <f t="shared" si="5"/>
        <v>339.98</v>
      </c>
      <c r="W9" s="9"/>
      <c r="X9" s="10"/>
      <c r="Y9" s="9" t="s">
        <v>34</v>
      </c>
      <c r="Z9" s="13">
        <v>44.99</v>
      </c>
      <c r="AA9" s="13">
        <f t="shared" si="0"/>
        <v>38.241500000000002</v>
      </c>
      <c r="AB9" s="13">
        <f t="shared" si="1"/>
        <v>35.992000000000004</v>
      </c>
      <c r="AC9" s="9"/>
      <c r="AD9" s="9"/>
      <c r="AE9" s="9"/>
      <c r="AF9" s="9"/>
      <c r="AG9" s="9"/>
      <c r="AH9" s="9"/>
      <c r="AI9" s="10"/>
      <c r="AJ9" s="10"/>
    </row>
    <row r="10" spans="1:36" ht="13.5" customHeight="1">
      <c r="A10" s="6"/>
      <c r="B10" s="2"/>
      <c r="C10" s="2"/>
      <c r="D10" s="2"/>
      <c r="E10" s="2"/>
      <c r="F10" s="3"/>
      <c r="G10" s="2"/>
      <c r="H10" s="2"/>
      <c r="I10" s="2"/>
      <c r="J10" s="7"/>
      <c r="P10" s="9" t="s">
        <v>37</v>
      </c>
      <c r="Q10" s="9" t="s">
        <v>19</v>
      </c>
      <c r="R10" s="20">
        <f t="shared" si="2"/>
        <v>107.0915</v>
      </c>
      <c r="S10" s="9">
        <v>100</v>
      </c>
      <c r="T10" s="16">
        <f t="shared" si="3"/>
        <v>10709.15</v>
      </c>
      <c r="U10" s="13">
        <f t="shared" si="4"/>
        <v>200</v>
      </c>
      <c r="V10" s="15">
        <f t="shared" si="5"/>
        <v>10909.15</v>
      </c>
      <c r="W10" s="9"/>
      <c r="X10" s="9"/>
      <c r="Y10" s="9" t="s">
        <v>36</v>
      </c>
      <c r="Z10" s="13">
        <v>54.75</v>
      </c>
      <c r="AA10" s="13">
        <f t="shared" si="0"/>
        <v>46.537500000000001</v>
      </c>
      <c r="AB10" s="13">
        <f t="shared" si="1"/>
        <v>43.800000000000004</v>
      </c>
      <c r="AC10" s="9"/>
      <c r="AD10" s="9"/>
      <c r="AE10" s="9"/>
      <c r="AF10" s="9"/>
      <c r="AG10" s="9"/>
      <c r="AH10" s="9"/>
      <c r="AI10" s="10"/>
      <c r="AJ10" s="10"/>
    </row>
    <row r="11" spans="1:36" ht="13.5" customHeight="1">
      <c r="A11" s="6" t="s">
        <v>10</v>
      </c>
      <c r="B11" s="3">
        <f t="shared" ref="B11:G11" si="7">SUM(B5:B9)</f>
        <v>219735</v>
      </c>
      <c r="C11" s="3">
        <f t="shared" si="7"/>
        <v>235682</v>
      </c>
      <c r="D11" s="3">
        <f t="shared" si="7"/>
        <v>247384</v>
      </c>
      <c r="E11" s="3">
        <f t="shared" si="7"/>
        <v>246141</v>
      </c>
      <c r="F11" s="3">
        <f t="shared" si="7"/>
        <v>948942</v>
      </c>
      <c r="G11" s="2">
        <f t="shared" si="7"/>
        <v>253913</v>
      </c>
      <c r="H11" s="2">
        <f>F11-G11</f>
        <v>695029</v>
      </c>
      <c r="I11" s="2">
        <f t="shared" si="6"/>
        <v>237235.5</v>
      </c>
      <c r="J11" s="1"/>
      <c r="P11" s="9" t="s">
        <v>38</v>
      </c>
      <c r="Q11" s="9" t="s">
        <v>29</v>
      </c>
      <c r="R11" s="20">
        <f t="shared" si="2"/>
        <v>27.183999999999997</v>
      </c>
      <c r="S11" s="9">
        <v>300</v>
      </c>
      <c r="T11" s="16">
        <f t="shared" si="3"/>
        <v>8155.1999999999989</v>
      </c>
      <c r="U11" s="13">
        <f t="shared" si="4"/>
        <v>200</v>
      </c>
      <c r="V11" s="15">
        <f t="shared" si="5"/>
        <v>8355.1999999999989</v>
      </c>
      <c r="W11" s="9"/>
      <c r="X11" s="9"/>
      <c r="Y11" s="9"/>
      <c r="Z11" s="17"/>
      <c r="AA11" s="17"/>
      <c r="AB11" s="9"/>
      <c r="AC11" s="9"/>
      <c r="AD11" s="9"/>
      <c r="AE11" s="9"/>
      <c r="AF11" s="9"/>
      <c r="AG11" s="9"/>
      <c r="AH11" s="9"/>
      <c r="AI11" s="10"/>
      <c r="AJ11" s="10"/>
    </row>
    <row r="12" spans="1:36">
      <c r="P12" s="9" t="s">
        <v>39</v>
      </c>
      <c r="Q12" s="9" t="s">
        <v>31</v>
      </c>
      <c r="R12" s="20">
        <f t="shared" si="2"/>
        <v>63.99</v>
      </c>
      <c r="S12" s="9">
        <v>10</v>
      </c>
      <c r="T12" s="16">
        <f t="shared" si="3"/>
        <v>639.9</v>
      </c>
      <c r="U12" s="13">
        <f t="shared" si="4"/>
        <v>50</v>
      </c>
      <c r="V12" s="15">
        <f t="shared" si="5"/>
        <v>689.9</v>
      </c>
      <c r="W12" s="9"/>
      <c r="X12" s="9"/>
      <c r="Y12" s="9"/>
      <c r="Z12" s="17"/>
      <c r="AA12" s="17"/>
      <c r="AB12" s="9"/>
      <c r="AC12" s="9"/>
      <c r="AD12" s="9"/>
      <c r="AE12" s="9"/>
      <c r="AF12" s="9"/>
      <c r="AG12" s="9"/>
      <c r="AH12" s="9"/>
      <c r="AI12" s="10"/>
      <c r="AJ12" s="10"/>
    </row>
    <row r="13" spans="1:36">
      <c r="P13" s="9" t="s">
        <v>40</v>
      </c>
      <c r="Q13" s="9" t="s">
        <v>36</v>
      </c>
      <c r="R13" s="20">
        <f t="shared" si="2"/>
        <v>54.75</v>
      </c>
      <c r="S13" s="9">
        <v>1</v>
      </c>
      <c r="T13" s="16">
        <f t="shared" si="3"/>
        <v>54.75</v>
      </c>
      <c r="U13" s="13">
        <f t="shared" si="4"/>
        <v>0</v>
      </c>
      <c r="V13" s="15">
        <f t="shared" si="5"/>
        <v>54.75</v>
      </c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10"/>
      <c r="AJ13" s="10"/>
    </row>
    <row r="14" spans="1:36">
      <c r="P14" s="9"/>
      <c r="Q14" s="9"/>
      <c r="R14" s="9"/>
      <c r="S14" s="9"/>
      <c r="T14" s="9"/>
      <c r="U14" s="9"/>
      <c r="V14" s="9"/>
      <c r="W14" s="10"/>
      <c r="X14" s="10"/>
      <c r="Y14" s="8" t="s">
        <v>41</v>
      </c>
      <c r="Z14" s="10"/>
      <c r="AA14" s="9"/>
      <c r="AB14" s="9"/>
      <c r="AC14" s="9"/>
      <c r="AD14" s="9"/>
      <c r="AE14" s="9"/>
      <c r="AF14" s="9"/>
      <c r="AG14" s="9"/>
      <c r="AH14" s="9"/>
      <c r="AI14" s="9"/>
      <c r="AJ14" s="10"/>
    </row>
    <row r="15" spans="1:36">
      <c r="P15" s="9"/>
      <c r="Q15" s="9"/>
      <c r="R15" s="9"/>
      <c r="S15" s="9"/>
      <c r="T15" s="9"/>
      <c r="U15" s="9"/>
      <c r="V15" s="9"/>
      <c r="W15" s="10"/>
      <c r="X15" s="10"/>
      <c r="Y15" s="8" t="s">
        <v>42</v>
      </c>
      <c r="Z15" s="18">
        <v>0</v>
      </c>
      <c r="AA15" s="18">
        <v>400</v>
      </c>
      <c r="AB15" s="18">
        <v>800</v>
      </c>
      <c r="AC15" s="18">
        <v>1200</v>
      </c>
      <c r="AD15" s="18">
        <v>1600</v>
      </c>
      <c r="AE15" s="18">
        <v>2000</v>
      </c>
      <c r="AF15" s="18">
        <v>5000</v>
      </c>
      <c r="AG15" s="18">
        <v>8000</v>
      </c>
      <c r="AH15" s="18">
        <v>12000</v>
      </c>
      <c r="AI15" s="18">
        <v>16000</v>
      </c>
      <c r="AJ15" s="10"/>
    </row>
    <row r="16" spans="1:36">
      <c r="P16" s="8" t="s">
        <v>10</v>
      </c>
      <c r="Q16" s="9"/>
      <c r="R16" s="9"/>
      <c r="S16" s="9"/>
      <c r="T16" s="19">
        <f>SUM(T5:T13)</f>
        <v>44608.192499999997</v>
      </c>
      <c r="U16" s="19">
        <f>SUM(U5:U13)</f>
        <v>920</v>
      </c>
      <c r="V16" s="19">
        <f>SUM(V5:V13)</f>
        <v>45528.192499999997</v>
      </c>
      <c r="W16" s="10"/>
      <c r="X16" s="10"/>
      <c r="Y16" s="8" t="s">
        <v>43</v>
      </c>
      <c r="Z16" s="18">
        <v>0</v>
      </c>
      <c r="AA16" s="18">
        <v>50</v>
      </c>
      <c r="AB16" s="18">
        <v>60</v>
      </c>
      <c r="AC16" s="18">
        <v>70</v>
      </c>
      <c r="AD16" s="18">
        <v>80</v>
      </c>
      <c r="AE16" s="18">
        <v>90</v>
      </c>
      <c r="AF16" s="18">
        <v>100</v>
      </c>
      <c r="AG16" s="18">
        <v>200</v>
      </c>
      <c r="AH16" s="18">
        <v>300</v>
      </c>
      <c r="AI16" s="18">
        <v>400</v>
      </c>
      <c r="AJ16" s="10"/>
    </row>
    <row r="17" spans="16:36">
      <c r="P17" s="9"/>
      <c r="Q17" s="9"/>
      <c r="R17" s="9"/>
      <c r="S17" s="9"/>
      <c r="T17" s="9"/>
      <c r="U17" s="9"/>
      <c r="V17" s="9"/>
      <c r="W17" s="9"/>
      <c r="X17" s="10"/>
      <c r="Y17" s="10"/>
      <c r="Z17" s="9"/>
      <c r="AA17" s="9"/>
      <c r="AB17" s="9"/>
      <c r="AC17" s="9"/>
      <c r="AD17" s="9"/>
      <c r="AE17" s="9"/>
      <c r="AF17" s="9"/>
      <c r="AG17" s="9"/>
      <c r="AH17" s="9"/>
      <c r="AI17" s="10"/>
      <c r="AJ17" s="10"/>
    </row>
  </sheetData>
  <mergeCells count="1">
    <mergeCell ref="Z1:AB1"/>
  </mergeCells>
  <phoneticPr fontId="0" type="halfwidthKatakana" alignment="noControl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8:U19"/>
  <sheetViews>
    <sheetView workbookViewId="0"/>
  </sheetViews>
  <sheetFormatPr defaultRowHeight="12.75"/>
  <cols>
    <col min="1" max="1" width="15.7109375" customWidth="1"/>
    <col min="5" max="5" width="11.42578125" bestFit="1" customWidth="1"/>
    <col min="6" max="6" width="10.42578125" bestFit="1" customWidth="1"/>
    <col min="7" max="7" width="11.42578125" bestFit="1" customWidth="1"/>
    <col min="10" max="10" width="16.7109375" bestFit="1" customWidth="1"/>
  </cols>
  <sheetData>
    <row r="18" spans="1:21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</row>
    <row r="19" spans="1:21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</row>
  </sheetData>
  <phoneticPr fontId="0" type="halfwidthKatakana" alignment="noControl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883A4DA8-55E4-4C3F-9309-3753ED1D99EF}"/>
</file>

<file path=customXml/itemProps2.xml><?xml version="1.0" encoding="utf-8"?>
<ds:datastoreItem xmlns:ds="http://schemas.openxmlformats.org/officeDocument/2006/customXml" ds:itemID="{3AD0C362-4928-449E-8C38-1123C6DAD653}"/>
</file>

<file path=customXml/itemProps3.xml><?xml version="1.0" encoding="utf-8"?>
<ds:datastoreItem xmlns:ds="http://schemas.openxmlformats.org/officeDocument/2006/customXml" ds:itemID="{148B1494-CFDB-4644-A636-FCA597C1B7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prices</vt:lpstr>
      <vt:lpstr>shipping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</dc:creator>
  <cp:lastModifiedBy>User</cp:lastModifiedBy>
  <dcterms:created xsi:type="dcterms:W3CDTF">1999-03-24T19:38:35Z</dcterms:created>
  <dcterms:modified xsi:type="dcterms:W3CDTF">2007-09-11T09:41:34Z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