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heets/sheet1.xml" ContentType="application/vnd.openxmlformats-officedocument.spreadsheetml.chart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8" firstSheet="2" activeTab="5"/>
  </bookViews>
  <sheets>
    <sheet name="Northeast" sheetId="1" r:id="rId1"/>
    <sheet name="Southeast" sheetId="2" r:id="rId2"/>
    <sheet name="Central" sheetId="3" r:id="rId3"/>
    <sheet name="Northwest" sheetId="4" r:id="rId4"/>
    <sheet name="Southwest" sheetId="5" r:id="rId5"/>
    <sheet name="Chart1" sheetId="9" r:id="rId6"/>
    <sheet name="Totals" sheetId="6" r:id="rId7"/>
    <sheet name="Expenses" sheetId="7" r:id="rId8"/>
    <sheet name="By Week" sheetId="8" r:id="rId9"/>
  </sheets>
  <definedNames>
    <definedName name="C_Feb">Central!$C$5:$C$8</definedName>
    <definedName name="C_Jan">Central!$B$5:$B$8</definedName>
    <definedName name="C_Mar">Central!$D$5:$D$8</definedName>
    <definedName name="C_Wk1">Central!$E$5</definedName>
    <definedName name="C_Wk2">Central!$E$6</definedName>
    <definedName name="C_Wk3">Central!$E$7</definedName>
    <definedName name="C_Wk4">Central!$E$8</definedName>
    <definedName name="Feb">Totals!$C$5:$C$9</definedName>
    <definedName name="Jan">Totals!$B$5:$B$9</definedName>
    <definedName name="Mar">Totals!$D$5:$D$9</definedName>
    <definedName name="NE_Feb">Northeast!$C$5:$C$8</definedName>
    <definedName name="NE_Jan">Northeast!$B$5:$B$8</definedName>
    <definedName name="NE_Mar">Northeast!$D$5:$D$8</definedName>
    <definedName name="NE_Wk1">Northeast!$E$5</definedName>
    <definedName name="NE_Wk2">Northeast!$E$6</definedName>
    <definedName name="NE_Wk3">Northeast!$E$7</definedName>
    <definedName name="NE_Wk4">Northeast!$E$8</definedName>
    <definedName name="NW_Feb">Northwest!$C$5:$C$8</definedName>
    <definedName name="NW_Jan">Northwest!$B$5:$B$8</definedName>
    <definedName name="NW_Mar">Northwest!$D$5:$D$8</definedName>
    <definedName name="NW_Wk1">Northwest!$E$5</definedName>
    <definedName name="NW_Wk2">Northwest!$E$6</definedName>
    <definedName name="NW_Wk3">Northwest!$E$7</definedName>
    <definedName name="NW_Wk4">Northwest!$E$8</definedName>
    <definedName name="SE_Feb">Southeast!$C$5:$C$8</definedName>
    <definedName name="SE_Jan">Southeast!$B$5:$B$8</definedName>
    <definedName name="SE_Mar">Southeast!$D$5:$D$8</definedName>
    <definedName name="SE_Wk1">Southeast!$E$5</definedName>
    <definedName name="SE_Wk2">Southeast!$E$6</definedName>
    <definedName name="SE_Wk3">Southeast!$E$7</definedName>
    <definedName name="SE_Wk4">Southeast!$E$8</definedName>
    <definedName name="SW_Feb">Southwest!$C$5:$C$8</definedName>
    <definedName name="SW_Jan">Southwest!$B$5:$B$8</definedName>
    <definedName name="SW_Mar">Southwest!$D$5:$D$8</definedName>
    <definedName name="SW_Wk1">Southwest!$E$5</definedName>
    <definedName name="SW_Wk2">Southwest!$E$6</definedName>
    <definedName name="SW_Wk3">Southwest!$E$7</definedName>
    <definedName name="SW_Wk4">Southwest!$E$8</definedName>
  </definedNames>
  <calcPr calcId="124519"/>
</workbook>
</file>

<file path=xl/calcChain.xml><?xml version="1.0" encoding="utf-8"?>
<calcChain xmlns="http://schemas.openxmlformats.org/spreadsheetml/2006/main">
  <c r="C6" i="8"/>
  <c r="C7"/>
  <c r="C8"/>
  <c r="B6"/>
  <c r="B7"/>
  <c r="B8"/>
  <c r="C5"/>
  <c r="B5"/>
  <c r="D10"/>
  <c r="C10"/>
  <c r="B10"/>
  <c r="E8" i="1"/>
  <c r="E8" i="2"/>
  <c r="E8" i="3"/>
  <c r="E8" i="4"/>
  <c r="E8" i="5"/>
  <c r="E8" i="8"/>
  <c r="E7" i="1"/>
  <c r="E7" i="2"/>
  <c r="E7" i="3"/>
  <c r="E7" i="4"/>
  <c r="E7" i="5"/>
  <c r="E7" i="8"/>
  <c r="E6" i="1"/>
  <c r="E6" i="2"/>
  <c r="E6" i="3"/>
  <c r="E6" i="4"/>
  <c r="E6" i="5"/>
  <c r="E6" i="8"/>
  <c r="E5" i="1"/>
  <c r="E5" i="2"/>
  <c r="E9" s="1"/>
  <c r="E5" i="3"/>
  <c r="E5" i="4"/>
  <c r="E9" s="1"/>
  <c r="E5" i="5"/>
  <c r="E5" i="8"/>
  <c r="E10" s="1"/>
  <c r="D9" i="3"/>
  <c r="C9"/>
  <c r="B9"/>
  <c r="E9"/>
  <c r="B9" i="7"/>
  <c r="E5"/>
  <c r="E6"/>
  <c r="E9" s="1"/>
  <c r="E7"/>
  <c r="E8"/>
  <c r="D9"/>
  <c r="C9"/>
  <c r="D9" i="1"/>
  <c r="C9"/>
  <c r="B9"/>
  <c r="E9"/>
  <c r="D9" i="4"/>
  <c r="C9"/>
  <c r="B9"/>
  <c r="D9" i="2"/>
  <c r="C9"/>
  <c r="B9"/>
  <c r="D9" i="5"/>
  <c r="C9"/>
  <c r="B9"/>
  <c r="E9"/>
  <c r="D10" i="6"/>
  <c r="C10"/>
  <c r="B10"/>
  <c r="E6"/>
  <c r="E7"/>
  <c r="E8"/>
  <c r="E9"/>
  <c r="E5"/>
  <c r="E10"/>
</calcChain>
</file>

<file path=xl/sharedStrings.xml><?xml version="1.0" encoding="utf-8"?>
<sst xmlns="http://schemas.openxmlformats.org/spreadsheetml/2006/main" count="95" uniqueCount="29">
  <si>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</si>
  <si>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</si>
  <si>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</si>
  <si>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</si>
  <si>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</si>
  <si>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</si>
  <si>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</si>
  <si>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</si>
  <si>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</si>
  <si>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</si>
  <si>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</si>
  <si>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</si>
  <si>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</si>
  <si>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</si>
  <si>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</si>
  <si>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Week 1</t>
  </si>
  <si>
    <t>Week 2</t>
  </si>
  <si>
    <t>Week 3</t>
  </si>
  <si>
    <t>Week 4</t>
  </si>
  <si>
    <t>Northeast</t>
  </si>
  <si>
    <t>Southeast</t>
  </si>
  <si>
    <t>Northwest</t>
  </si>
  <si>
    <t>Southwest</t>
  </si>
  <si>
    <t>First Quarter Sales - Southeast</t>
  </si>
  <si>
    <t>First Quarter Sales - Northwest</t>
  </si>
  <si>
    <t>First Quarter Sales - Southwest</t>
  </si>
  <si>
    <t>First Quarter Expenses</t>
  </si>
  <si>
    <t>Total Expenses</t>
  </si>
  <si>
    <t>First Quarter Sales - Northeast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</si>
</sst>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74" formatCode="_(* #,##0_);_(* \(#,##0\);_(* &quot;-&quot;??_);_(@_)"/>
    <numFmt numFmtId="176" formatCode="_(&quot;$&quot;* #,##0_);_(&quot;$&quot;* \(#,##0\);_(&quot;$&quot;* &quot;-&quot;??_);_(@_)"/>
  </numFmts>
  <fonts count="10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16"/>
      <name val="MS Serif"/>
      <family val="1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sz val="11.5"/>
      <name val="Arial"/>
      <family val="2"/>
    </font>
    <font>
      <sz val="11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1" xfId="0" applyFont="1" applyFill="1" applyBorder="1"/>
    <xf numFmtId="0" fontId="7" fillId="0" borderId="1" xfId="0" applyFont="1" applyBorder="1"/>
    <xf numFmtId="0" fontId="7" fillId="2" borderId="0" xfId="0" applyFont="1" applyFill="1"/>
    <xf numFmtId="3" fontId="5" fillId="0" borderId="0" xfId="0" applyNumberFormat="1" applyFont="1"/>
    <xf numFmtId="172" fontId="5" fillId="0" borderId="0" xfId="0" applyNumberFormat="1" applyFont="1"/>
    <xf numFmtId="3" fontId="5" fillId="0" borderId="1" xfId="1" applyNumberFormat="1" applyFont="1" applyBorder="1"/>
    <xf numFmtId="172" fontId="5" fillId="0" borderId="1" xfId="0" applyNumberFormat="1" applyFont="1" applyBorder="1"/>
    <xf numFmtId="0" fontId="5" fillId="0" borderId="0" xfId="0" applyFont="1"/>
    <xf numFmtId="0" fontId="2" fillId="2" borderId="0" xfId="0" applyFont="1" applyFill="1"/>
    <xf numFmtId="3" fontId="5" fillId="0" borderId="1" xfId="0" applyNumberFormat="1" applyFont="1" applyBorder="1"/>
    <xf numFmtId="174" fontId="5" fillId="0" borderId="0" xfId="1" applyNumberFormat="1" applyFont="1"/>
    <xf numFmtId="174" fontId="0" fillId="0" borderId="0" xfId="1" applyNumberFormat="1" applyFont="1"/>
    <xf numFmtId="176" fontId="5" fillId="0" borderId="0" xfId="2" applyNumberFormat="1" applyFont="1"/>
    <xf numFmtId="176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3229744728079905E-2"/>
          <c:y val="3.588907014681892E-2"/>
          <c:w val="0.83684794672586016"/>
          <c:h val="0.89070146818923324"/>
        </c:manualLayout>
      </c:layout>
      <c:barChart>
        <c:barDir val="col"/>
        <c:grouping val="clustered"/>
        <c:ser>
          <c:idx val="0"/>
          <c:order val="0"/>
          <c:tx>
            <c:strRef>
              <c:f>Totals!$B$4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Totals!$A$5:$A$9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Totals!$B$5:$B$9</c:f>
              <c:numCache>
                <c:formatCode>_(* #,##0_);_(* \(#,##0\);_(* "-"??_);_(@_)</c:formatCode>
                <c:ptCount val="5"/>
                <c:pt idx="0">
                  <c:v>30512.955000000002</c:v>
                </c:pt>
                <c:pt idx="1">
                  <c:v>32118.9</c:v>
                </c:pt>
                <c:pt idx="2">
                  <c:v>29199</c:v>
                </c:pt>
                <c:pt idx="3">
                  <c:v>27993</c:v>
                </c:pt>
                <c:pt idx="4">
                  <c:v>27747</c:v>
                </c:pt>
              </c:numCache>
            </c:numRef>
          </c:val>
        </c:ser>
        <c:ser>
          <c:idx val="1"/>
          <c:order val="1"/>
          <c:tx>
            <c:strRef>
              <c:f>Totals!$C$4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Totals!$A$5:$A$9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Totals!$C$5:$C$9</c:f>
              <c:numCache>
                <c:formatCode>_(* #,##0_);_(* \(#,##0\);_(* "-"??_);_(@_)</c:formatCode>
                <c:ptCount val="5"/>
                <c:pt idx="0">
                  <c:v>28099.004999999997</c:v>
                </c:pt>
                <c:pt idx="1">
                  <c:v>29577.9</c:v>
                </c:pt>
                <c:pt idx="2">
                  <c:v>26889</c:v>
                </c:pt>
                <c:pt idx="3">
                  <c:v>26996</c:v>
                </c:pt>
                <c:pt idx="4">
                  <c:v>26989</c:v>
                </c:pt>
              </c:numCache>
            </c:numRef>
          </c:val>
        </c:ser>
        <c:ser>
          <c:idx val="2"/>
          <c:order val="2"/>
          <c:tx>
            <c:strRef>
              <c:f>Totals!$D$4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Totals!$A$5:$A$9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Totals!$D$5:$D$9</c:f>
              <c:numCache>
                <c:formatCode>_(* #,##0_);_(* \(#,##0\);_(* "-"??_);_(@_)</c:formatCode>
                <c:ptCount val="5"/>
                <c:pt idx="0">
                  <c:v>27279.724999999999</c:v>
                </c:pt>
                <c:pt idx="1">
                  <c:v>28715.5</c:v>
                </c:pt>
                <c:pt idx="2">
                  <c:v>26105</c:v>
                </c:pt>
                <c:pt idx="3">
                  <c:v>26197</c:v>
                </c:pt>
                <c:pt idx="4">
                  <c:v>25840</c:v>
                </c:pt>
              </c:numCache>
            </c:numRef>
          </c:val>
        </c:ser>
        <c:axId val="157398912"/>
        <c:axId val="157400448"/>
      </c:barChart>
      <c:catAx>
        <c:axId val="157398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400448"/>
        <c:crosses val="autoZero"/>
        <c:auto val="1"/>
        <c:lblAlgn val="ctr"/>
        <c:lblOffset val="100"/>
        <c:tickLblSkip val="1"/>
        <c:tickMarkSkip val="1"/>
      </c:catAx>
      <c:valAx>
        <c:axId val="157400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398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228634850166482"/>
          <c:y val="0.42414355628058725"/>
          <c:w val="5.327413984461709E-2"/>
          <c:h val="0.114192495921696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First Quarter Sales - By Week</a:t>
            </a:r>
          </a:p>
        </c:rich>
      </c:tx>
      <c:layout>
        <c:manualLayout>
          <c:xMode val="edge"/>
          <c:yMode val="edge"/>
          <c:x val="0.29039845853892821"/>
          <c:y val="4.1841004184100417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077307474599627"/>
          <c:y val="0.42259414225941422"/>
          <c:w val="0.41686230338652591"/>
          <c:h val="0.29288702928870292"/>
        </c:manualLayout>
      </c:layout>
      <c:pie3DChart>
        <c:varyColors val="1"/>
        <c:ser>
          <c:idx val="0"/>
          <c:order val="0"/>
          <c:tx>
            <c:strRef>
              <c:f>'By Week'!$E$4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'By Week'!$A$5:$A$8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'By Week'!$E$5:$E$8</c:f>
              <c:numCache>
                <c:formatCode>_(* #,##0_);_(* \(#,##0\);_(* "-"??_);_(@_)</c:formatCode>
                <c:ptCount val="4"/>
                <c:pt idx="0">
                  <c:v>127727.88</c:v>
                </c:pt>
                <c:pt idx="1">
                  <c:v>89353.8</c:v>
                </c:pt>
                <c:pt idx="2">
                  <c:v>115709.69</c:v>
                </c:pt>
                <c:pt idx="3">
                  <c:v>87467.615000000005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904076066758525"/>
          <c:y val="0.38912133891213391"/>
          <c:w val="0.15222499842766396"/>
          <c:h val="0.355648535564853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3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0</xdr:rowOff>
    </xdr:from>
    <xdr:to>
      <xdr:col>6</xdr:col>
      <xdr:colOff>428625</xdr:colOff>
      <xdr:row>25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28</v>
      </c>
      <c r="B2" s="4"/>
      <c r="C2" s="4"/>
      <c r="D2" s="4"/>
      <c r="E2" s="4"/>
    </row>
    <row r="3" spans="1:5">
      <c r="A3" s="5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8830.25</v>
      </c>
      <c r="C5" s="9">
        <v>8918.0300000000007</v>
      </c>
      <c r="D5" s="9">
        <v>8945.2000000000007</v>
      </c>
      <c r="E5" s="10">
        <f>SUM(B5:D5)</f>
        <v>26693.48</v>
      </c>
    </row>
    <row r="6" spans="1:5">
      <c r="A6" s="8" t="s">
        <v>7</v>
      </c>
      <c r="B6" s="9">
        <v>8098.75</v>
      </c>
      <c r="C6" s="9">
        <v>5585.5249999999996</v>
      </c>
      <c r="D6" s="9">
        <v>3704.5250000000001</v>
      </c>
      <c r="E6" s="10">
        <f>SUM(B6:D6)</f>
        <v>17388.8</v>
      </c>
    </row>
    <row r="7" spans="1:5">
      <c r="A7" s="8" t="s">
        <v>8</v>
      </c>
      <c r="B7" s="9">
        <v>9856.44</v>
      </c>
      <c r="C7" s="9">
        <v>7670.3</v>
      </c>
      <c r="D7" s="9">
        <v>6844.75</v>
      </c>
      <c r="E7" s="10">
        <f>SUM(B7:D7)</f>
        <v>24371.49</v>
      </c>
    </row>
    <row r="8" spans="1:5" ht="13.5" thickBot="1">
      <c r="A8" s="6" t="s">
        <v>9</v>
      </c>
      <c r="B8" s="11">
        <v>3727.5149999999999</v>
      </c>
      <c r="C8" s="11">
        <v>5925.15</v>
      </c>
      <c r="D8" s="11">
        <v>7785.25</v>
      </c>
      <c r="E8" s="12">
        <f>SUM(B8:D8)</f>
        <v>17437.915000000001</v>
      </c>
    </row>
    <row r="9" spans="1:5">
      <c r="A9" s="8" t="s">
        <v>10</v>
      </c>
      <c r="B9" s="10">
        <f>SUM(NE_Jan)</f>
        <v>30512.955000000002</v>
      </c>
      <c r="C9" s="10">
        <f>SUM(NE_Feb)</f>
        <v>28099.004999999997</v>
      </c>
      <c r="D9" s="10">
        <f>SUM(NE_Mar)</f>
        <v>27279.724999999999</v>
      </c>
      <c r="E9" s="10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23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9295</v>
      </c>
      <c r="C5" s="9">
        <v>9387.4</v>
      </c>
      <c r="D5" s="9">
        <v>9416</v>
      </c>
      <c r="E5" s="10">
        <f>SUM(B5:D5)</f>
        <v>28098.400000000001</v>
      </c>
    </row>
    <row r="6" spans="1:5">
      <c r="A6" s="8" t="s">
        <v>7</v>
      </c>
      <c r="B6" s="9">
        <v>8525</v>
      </c>
      <c r="C6" s="9">
        <v>5879.5</v>
      </c>
      <c r="D6" s="9">
        <v>3899.5</v>
      </c>
      <c r="E6" s="10">
        <f>SUM(B6:D6)</f>
        <v>18304</v>
      </c>
    </row>
    <row r="7" spans="1:5">
      <c r="A7" s="8" t="s">
        <v>8</v>
      </c>
      <c r="B7" s="9">
        <v>10375.200000000001</v>
      </c>
      <c r="C7" s="9">
        <v>8074</v>
      </c>
      <c r="D7" s="9">
        <v>7205</v>
      </c>
      <c r="E7" s="10">
        <f>SUM(B7:D7)</f>
        <v>25654.2</v>
      </c>
    </row>
    <row r="8" spans="1:5" ht="13.5" thickBot="1">
      <c r="A8" s="6" t="s">
        <v>9</v>
      </c>
      <c r="B8" s="15">
        <v>3923.7</v>
      </c>
      <c r="C8" s="15">
        <v>6237</v>
      </c>
      <c r="D8" s="15">
        <v>8195</v>
      </c>
      <c r="E8" s="12">
        <f>SUM(B8:D8)</f>
        <v>18355.7</v>
      </c>
    </row>
    <row r="9" spans="1:5">
      <c r="A9" s="8" t="s">
        <v>10</v>
      </c>
      <c r="B9" s="10">
        <f>SUM(SE_Jan)</f>
        <v>32118.9</v>
      </c>
      <c r="C9" s="10">
        <f>SUM(SE_Feb)</f>
        <v>29577.9</v>
      </c>
      <c r="D9" s="10">
        <f>SUM(SE_Mar)</f>
        <v>28715.5</v>
      </c>
      <c r="E9" s="10">
        <f>SUM(E5:E8)</f>
        <v>90412.3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11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8450</v>
      </c>
      <c r="C5" s="9">
        <v>8534</v>
      </c>
      <c r="D5" s="9">
        <v>8560</v>
      </c>
      <c r="E5" s="10">
        <f>SUM(B5:D5)</f>
        <v>25544</v>
      </c>
    </row>
    <row r="6" spans="1:5">
      <c r="A6" s="8" t="s">
        <v>7</v>
      </c>
      <c r="B6" s="9">
        <v>7750</v>
      </c>
      <c r="C6" s="9">
        <v>5345</v>
      </c>
      <c r="D6" s="9">
        <v>3545</v>
      </c>
      <c r="E6" s="10">
        <f>SUM(B6:D6)</f>
        <v>16640</v>
      </c>
    </row>
    <row r="7" spans="1:5">
      <c r="A7" s="8" t="s">
        <v>8</v>
      </c>
      <c r="B7" s="9">
        <v>9432</v>
      </c>
      <c r="C7" s="9">
        <v>7340</v>
      </c>
      <c r="D7" s="9">
        <v>6550</v>
      </c>
      <c r="E7" s="10">
        <f>SUM(B7:D7)</f>
        <v>23322</v>
      </c>
    </row>
    <row r="8" spans="1:5" ht="13.5" thickBot="1">
      <c r="A8" s="6" t="s">
        <v>9</v>
      </c>
      <c r="B8" s="15">
        <v>3567</v>
      </c>
      <c r="C8" s="15">
        <v>5670</v>
      </c>
      <c r="D8" s="15">
        <v>7450</v>
      </c>
      <c r="E8" s="12">
        <f>SUM(B8:D8)</f>
        <v>16687</v>
      </c>
    </row>
    <row r="9" spans="1:5">
      <c r="A9" s="8" t="s">
        <v>10</v>
      </c>
      <c r="B9" s="10">
        <f>SUM(C_Jan)</f>
        <v>29199</v>
      </c>
      <c r="C9" s="10">
        <f>SUM(C_Feb)</f>
        <v>26889</v>
      </c>
      <c r="D9" s="10">
        <f>SUM(C_Mar)</f>
        <v>26105</v>
      </c>
      <c r="E9" s="10">
        <f>SUM(E5:E8)</f>
        <v>82193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24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7400</v>
      </c>
      <c r="C5" s="9">
        <v>7896</v>
      </c>
      <c r="D5" s="9">
        <v>8525</v>
      </c>
      <c r="E5" s="10">
        <f>SUM(B5:D5)</f>
        <v>23821</v>
      </c>
    </row>
    <row r="6" spans="1:5">
      <c r="A6" s="8" t="s">
        <v>7</v>
      </c>
      <c r="B6" s="9">
        <v>7550</v>
      </c>
      <c r="C6" s="9">
        <v>6358</v>
      </c>
      <c r="D6" s="9">
        <v>4562</v>
      </c>
      <c r="E6" s="10">
        <f>SUM(B6:D6)</f>
        <v>18470</v>
      </c>
    </row>
    <row r="7" spans="1:5">
      <c r="A7" s="8" t="s">
        <v>8</v>
      </c>
      <c r="B7" s="9">
        <v>8465</v>
      </c>
      <c r="C7" s="9">
        <v>7158</v>
      </c>
      <c r="D7" s="9">
        <v>5585</v>
      </c>
      <c r="E7" s="10">
        <f>SUM(B7:D7)</f>
        <v>21208</v>
      </c>
    </row>
    <row r="8" spans="1:5" ht="13.5" thickBot="1">
      <c r="A8" s="6" t="s">
        <v>9</v>
      </c>
      <c r="B8" s="15">
        <v>4578</v>
      </c>
      <c r="C8" s="15">
        <v>5584</v>
      </c>
      <c r="D8" s="15">
        <v>7525</v>
      </c>
      <c r="E8" s="12">
        <f>SUM(B8:D8)</f>
        <v>17687</v>
      </c>
    </row>
    <row r="9" spans="1:5">
      <c r="A9" s="8" t="s">
        <v>10</v>
      </c>
      <c r="B9" s="10">
        <f>SUM(NW_Jan)</f>
        <v>27993</v>
      </c>
      <c r="C9" s="10">
        <f>SUM(NW_Feb)</f>
        <v>26996</v>
      </c>
      <c r="D9" s="10">
        <f>SUM(NW_Mar)</f>
        <v>26197</v>
      </c>
      <c r="E9" s="10">
        <f>SUM(E5:E8)</f>
        <v>81186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25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7350</v>
      </c>
      <c r="C5" s="9">
        <v>7700</v>
      </c>
      <c r="D5" s="9">
        <v>8521</v>
      </c>
      <c r="E5" s="10">
        <f>SUM(B5:D5)</f>
        <v>23571</v>
      </c>
    </row>
    <row r="6" spans="1:5">
      <c r="A6" s="8" t="s">
        <v>7</v>
      </c>
      <c r="B6" s="9">
        <v>7689</v>
      </c>
      <c r="C6" s="9">
        <v>6493</v>
      </c>
      <c r="D6" s="9">
        <v>4369</v>
      </c>
      <c r="E6" s="10">
        <f>SUM(B6:D6)</f>
        <v>18551</v>
      </c>
    </row>
    <row r="7" spans="1:5">
      <c r="A7" s="8" t="s">
        <v>8</v>
      </c>
      <c r="B7" s="9">
        <v>8367</v>
      </c>
      <c r="C7" s="9">
        <v>7300</v>
      </c>
      <c r="D7" s="9">
        <v>5487</v>
      </c>
      <c r="E7" s="10">
        <f>SUM(B7:D7)</f>
        <v>21154</v>
      </c>
    </row>
    <row r="8" spans="1:5" ht="13.5" thickBot="1">
      <c r="A8" s="6" t="s">
        <v>9</v>
      </c>
      <c r="B8" s="15">
        <v>4341</v>
      </c>
      <c r="C8" s="15">
        <v>5496</v>
      </c>
      <c r="D8" s="15">
        <v>7463</v>
      </c>
      <c r="E8" s="12">
        <f>SUM(B8:D8)</f>
        <v>17300</v>
      </c>
    </row>
    <row r="9" spans="1:5">
      <c r="A9" s="8" t="s">
        <v>10</v>
      </c>
      <c r="B9" s="10">
        <f>SUM(SW_Jan)</f>
        <v>27747</v>
      </c>
      <c r="C9" s="10">
        <f>SUM(SW_Feb)</f>
        <v>26989</v>
      </c>
      <c r="D9" s="10">
        <f>SUM(SW_Mar)</f>
        <v>25840</v>
      </c>
      <c r="E9" s="10">
        <f>SUM(E5:E8)</f>
        <v>80576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J16" sqref="J16"/>
    </sheetView>
  </sheetViews>
  <sheetFormatPr defaultRowHeight="12.75"/>
  <cols>
    <col min="5" max="5" width="9.85546875" customWidth="1"/>
  </cols>
  <sheetData>
    <row r="1" spans="1:5" ht="15.75">
      <c r="A1" s="3" t="s">
        <v>0</v>
      </c>
      <c r="B1" s="3"/>
      <c r="C1" s="3"/>
      <c r="D1" s="3"/>
      <c r="E1" s="3"/>
    </row>
    <row r="2" spans="1:5" ht="12.75" customHeight="1">
      <c r="A2" s="3" t="s">
        <v>12</v>
      </c>
      <c r="B2" s="3"/>
      <c r="C2" s="3"/>
      <c r="D2" s="3"/>
      <c r="E2" s="3"/>
    </row>
    <row r="3" spans="1:5">
      <c r="A3" s="1"/>
      <c r="B3" s="13"/>
      <c r="C3" s="13"/>
      <c r="D3" s="13"/>
      <c r="E3" s="13"/>
    </row>
    <row r="4" spans="1:5">
      <c r="A4" s="13"/>
      <c r="B4" s="13" t="s">
        <v>2</v>
      </c>
      <c r="C4" s="13" t="s">
        <v>3</v>
      </c>
      <c r="D4" s="13" t="s">
        <v>4</v>
      </c>
      <c r="E4" s="13" t="s">
        <v>10</v>
      </c>
    </row>
    <row r="5" spans="1:5">
      <c r="A5" s="13" t="s">
        <v>19</v>
      </c>
      <c r="B5" s="16">
        <v>30512.955000000002</v>
      </c>
      <c r="C5" s="16">
        <v>28099.004999999997</v>
      </c>
      <c r="D5" s="16">
        <v>27279.724999999999</v>
      </c>
      <c r="E5" s="18">
        <f>SUM(B5:D5)</f>
        <v>85891.684999999998</v>
      </c>
    </row>
    <row r="6" spans="1:5">
      <c r="A6" s="13" t="s">
        <v>20</v>
      </c>
      <c r="B6" s="16">
        <v>32118.9</v>
      </c>
      <c r="C6" s="16">
        <v>29577.9</v>
      </c>
      <c r="D6" s="16">
        <v>28715.5</v>
      </c>
      <c r="E6" s="18">
        <f>SUM(B6:D6)</f>
        <v>90412.3</v>
      </c>
    </row>
    <row r="7" spans="1:5">
      <c r="A7" s="13" t="s">
        <v>13</v>
      </c>
      <c r="B7" s="16">
        <v>29199</v>
      </c>
      <c r="C7" s="16">
        <v>26889</v>
      </c>
      <c r="D7" s="16">
        <v>26105</v>
      </c>
      <c r="E7" s="18">
        <f>SUM(B7:D7)</f>
        <v>82193</v>
      </c>
    </row>
    <row r="8" spans="1:5">
      <c r="A8" s="13" t="s">
        <v>21</v>
      </c>
      <c r="B8" s="16">
        <v>27993</v>
      </c>
      <c r="C8" s="16">
        <v>26996</v>
      </c>
      <c r="D8" s="16">
        <v>26197</v>
      </c>
      <c r="E8" s="18">
        <f>SUM(B8:D8)</f>
        <v>81186</v>
      </c>
    </row>
    <row r="9" spans="1:5">
      <c r="A9" s="13" t="s">
        <v>22</v>
      </c>
      <c r="B9" s="16">
        <v>27747</v>
      </c>
      <c r="C9" s="16">
        <v>26989</v>
      </c>
      <c r="D9" s="16">
        <v>25840</v>
      </c>
      <c r="E9" s="18">
        <f>SUM(B9:D9)</f>
        <v>80576</v>
      </c>
    </row>
    <row r="10" spans="1:5">
      <c r="A10" t="s">
        <v>10</v>
      </c>
      <c r="B10" s="17">
        <f>SUM(Jan)</f>
        <v>147570.85500000001</v>
      </c>
      <c r="C10" s="17">
        <f>SUM(Feb)</f>
        <v>138550.905</v>
      </c>
      <c r="D10" s="17">
        <f>SUM(Mar)</f>
        <v>134137.22500000001</v>
      </c>
      <c r="E10" s="19">
        <f>SUM(E5:E9)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4.8554687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26</v>
      </c>
      <c r="B2" s="4"/>
      <c r="C2" s="4"/>
      <c r="D2" s="4"/>
      <c r="E2" s="4"/>
    </row>
    <row r="3" spans="1:5">
      <c r="A3" s="5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27</v>
      </c>
    </row>
    <row r="5" spans="1:5">
      <c r="A5" s="8" t="s">
        <v>6</v>
      </c>
      <c r="B5" s="9">
        <v>8830.25</v>
      </c>
      <c r="C5" s="9">
        <v>8918.0300000000007</v>
      </c>
      <c r="D5" s="9">
        <v>8945.2000000000007</v>
      </c>
      <c r="E5" s="10">
        <f>SUM(B5:D5)</f>
        <v>26693.48</v>
      </c>
    </row>
    <row r="6" spans="1:5">
      <c r="A6" s="8" t="s">
        <v>7</v>
      </c>
      <c r="B6" s="9">
        <v>8098.75</v>
      </c>
      <c r="C6" s="9">
        <v>5585.5249999999996</v>
      </c>
      <c r="D6" s="9">
        <v>3704.5250000000001</v>
      </c>
      <c r="E6" s="10">
        <f>SUM(B6:D6)</f>
        <v>17388.8</v>
      </c>
    </row>
    <row r="7" spans="1:5">
      <c r="A7" s="8" t="s">
        <v>8</v>
      </c>
      <c r="B7" s="9">
        <v>9856.44</v>
      </c>
      <c r="C7" s="9">
        <v>7670.3</v>
      </c>
      <c r="D7" s="9">
        <v>6844.75</v>
      </c>
      <c r="E7" s="10">
        <f>SUM(B7:D7)</f>
        <v>24371.49</v>
      </c>
    </row>
    <row r="8" spans="1:5" ht="13.5" thickBot="1">
      <c r="A8" s="6" t="s">
        <v>9</v>
      </c>
      <c r="B8" s="11">
        <v>3727.5149999999999</v>
      </c>
      <c r="C8" s="11">
        <v>5925.15</v>
      </c>
      <c r="D8" s="11">
        <v>7785.25</v>
      </c>
      <c r="E8" s="12">
        <f>SUM(B8:D8)</f>
        <v>17437.915000000001</v>
      </c>
    </row>
    <row r="9" spans="1:5">
      <c r="A9" s="8" t="s">
        <v>10</v>
      </c>
      <c r="B9" s="10">
        <f>SUM(B5:B8)</f>
        <v>30512.955000000002</v>
      </c>
      <c r="C9" s="10">
        <f>SUM(C5:C8)</f>
        <v>28099.004999999997</v>
      </c>
      <c r="D9" s="10">
        <f>SUM(D5:D8)</f>
        <v>27279.724999999999</v>
      </c>
      <c r="E9" s="10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E49" sqref="E49"/>
    </sheetView>
  </sheetViews>
  <sheetFormatPr defaultRowHeight="12.75"/>
  <sheetData>
    <row r="1" spans="1:8" ht="15.75">
      <c r="A1" s="3" t="s">
        <v>0</v>
      </c>
      <c r="B1" s="3"/>
      <c r="C1" s="3"/>
      <c r="D1" s="3"/>
      <c r="E1" s="3"/>
      <c r="F1" s="2"/>
      <c r="G1" s="2"/>
      <c r="H1" s="2"/>
    </row>
    <row r="2" spans="1:8" ht="15.75">
      <c r="A2" s="3" t="s">
        <v>14</v>
      </c>
      <c r="B2" s="3"/>
      <c r="C2" s="3"/>
      <c r="D2" s="3"/>
      <c r="E2" s="3"/>
      <c r="F2" s="2"/>
      <c r="G2" s="2"/>
      <c r="H2" s="2"/>
    </row>
    <row r="3" spans="1:8">
      <c r="A3" s="13"/>
      <c r="B3" s="13"/>
      <c r="C3" s="13"/>
      <c r="D3" s="13"/>
      <c r="E3" s="13"/>
    </row>
    <row r="4" spans="1:8">
      <c r="A4" s="13"/>
      <c r="B4" s="13" t="s">
        <v>2</v>
      </c>
      <c r="C4" s="13" t="s">
        <v>3</v>
      </c>
      <c r="D4" s="13" t="s">
        <v>4</v>
      </c>
      <c r="E4" s="13" t="s">
        <v>10</v>
      </c>
    </row>
    <row r="5" spans="1:8">
      <c r="A5" s="13" t="s">
        <v>15</v>
      </c>
      <c r="B5" s="16">
        <f>Northeast!B5+Southeast!B5+Central!B5+Northwest!B5+Southwest!B5</f>
        <v>41325.25</v>
      </c>
      <c r="C5" s="16">
        <f>SUM(Northeast:Southwest!C5)</f>
        <v>42435.43</v>
      </c>
      <c r="D5" s="16">
        <v>43967.199999999997</v>
      </c>
      <c r="E5" s="16">
        <f>NE_Wk1+SE_Wk1+C_Wk1+NW_Wk1+SW_Wk1</f>
        <v>127727.88</v>
      </c>
    </row>
    <row r="6" spans="1:8">
      <c r="A6" s="13" t="s">
        <v>16</v>
      </c>
      <c r="B6" s="16">
        <f>Northeast!B6+Southeast!B6+Central!B6+Northwest!B6+Southwest!B6</f>
        <v>39612.75</v>
      </c>
      <c r="C6" s="16">
        <f>SUM(Northeast:Southwest!C6)</f>
        <v>29661.025000000001</v>
      </c>
      <c r="D6" s="16">
        <v>20080.025000000001</v>
      </c>
      <c r="E6" s="16">
        <f>NE_Wk2+SE_Wk2+C_Wk2+NW_Wk2+SW_Wk2</f>
        <v>89353.8</v>
      </c>
    </row>
    <row r="7" spans="1:8">
      <c r="A7" s="13" t="s">
        <v>17</v>
      </c>
      <c r="B7" s="16">
        <f>Northeast!B7+Southeast!B7+Central!B7+Northwest!B7+Southwest!B7</f>
        <v>46495.64</v>
      </c>
      <c r="C7" s="16">
        <f>SUM(Northeast:Southwest!C7)</f>
        <v>37542.300000000003</v>
      </c>
      <c r="D7" s="16">
        <v>31671.75</v>
      </c>
      <c r="E7" s="16">
        <f>NE_Wk3+SE_Wk3+C_Wk3+NW_Wk3+SW_Wk3</f>
        <v>115709.69</v>
      </c>
    </row>
    <row r="8" spans="1:8">
      <c r="A8" s="13" t="s">
        <v>18</v>
      </c>
      <c r="B8" s="16">
        <f>Northeast!B8+Southeast!B8+Central!B8+Northwest!B8+Southwest!B8</f>
        <v>20137.215</v>
      </c>
      <c r="C8" s="16">
        <f>SUM(Northeast:Southwest!C8)</f>
        <v>28912.15</v>
      </c>
      <c r="D8" s="16">
        <v>38418.25</v>
      </c>
      <c r="E8" s="16">
        <f>NE_Wk4+SE_Wk4+C_Wk4+NW_Wk4+SW_Wk4</f>
        <v>87467.615000000005</v>
      </c>
    </row>
    <row r="9" spans="1:8">
      <c r="A9" s="13"/>
      <c r="B9" s="16"/>
      <c r="C9" s="16"/>
      <c r="D9" s="16"/>
      <c r="E9" s="16"/>
    </row>
    <row r="10" spans="1:8">
      <c r="A10" t="s">
        <v>10</v>
      </c>
      <c r="B10" s="17">
        <f>SUM(B5:B9)</f>
        <v>147570.85500000001</v>
      </c>
      <c r="C10" s="17">
        <f>SUM(C5:C9)</f>
        <v>138550.905</v>
      </c>
      <c r="D10" s="17">
        <f>SUM(D5:D9)</f>
        <v>134137.22500000001</v>
      </c>
      <c r="E10" s="17">
        <f>SUM(E5:E9)</f>
        <v>420258.98499999999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A4E0E91-888C-45B5-A33A-50995E9A0EA9}"/>
</file>

<file path=customXml/itemProps2.xml><?xml version="1.0" encoding="utf-8"?>
<ds:datastoreItem xmlns:ds="http://schemas.openxmlformats.org/officeDocument/2006/customXml" ds:itemID="{FB4945E7-E522-4241-ABE3-ADFE0327E88D}"/>
</file>

<file path=customXml/itemProps3.xml><?xml version="1.0" encoding="utf-8"?>
<ds:datastoreItem xmlns:ds="http://schemas.openxmlformats.org/officeDocument/2006/customXml" ds:itemID="{27EA9287-AC37-4BBD-83E0-247D9888C2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38</vt:i4>
      </vt:variant>
    </vt:vector>
  </HeadingPairs>
  <TitlesOfParts>
    <vt:vector size="47" baseType="lpstr">
      <vt:lpstr>Northeast</vt:lpstr>
      <vt:lpstr>Southeast</vt:lpstr>
      <vt:lpstr>Central</vt:lpstr>
      <vt:lpstr>Northwest</vt:lpstr>
      <vt:lpstr>Southwest</vt:lpstr>
      <vt:lpstr>Totals</vt:lpstr>
      <vt:lpstr>Expenses</vt:lpstr>
      <vt:lpstr>By Week</vt:lpstr>
      <vt:lpstr>Chart1</vt:lpstr>
      <vt:lpstr>C_Feb</vt:lpstr>
      <vt:lpstr>C_Jan</vt:lpstr>
      <vt:lpstr>C_Mar</vt:lpstr>
      <vt:lpstr>C_Wk1</vt:lpstr>
      <vt:lpstr>C_Wk2</vt:lpstr>
      <vt:lpstr>C_Wk3</vt:lpstr>
      <vt:lpstr>C_Wk4</vt:lpstr>
      <vt:lpstr>Feb</vt:lpstr>
      <vt:lpstr>Jan</vt:lpstr>
      <vt:lpstr>Mar</vt:lpstr>
      <vt:lpstr>NE_Feb</vt:lpstr>
      <vt:lpstr>NE_Jan</vt:lpstr>
      <vt:lpstr>NE_Mar</vt:lpstr>
      <vt:lpstr>NE_Wk1</vt:lpstr>
      <vt:lpstr>NE_Wk2</vt:lpstr>
      <vt:lpstr>NE_Wk3</vt:lpstr>
      <vt:lpstr>NE_Wk4</vt:lpstr>
      <vt:lpstr>NW_Feb</vt:lpstr>
      <vt:lpstr>NW_Jan</vt:lpstr>
      <vt:lpstr>NW_Mar</vt:lpstr>
      <vt:lpstr>NW_Wk1</vt:lpstr>
      <vt:lpstr>NW_Wk2</vt:lpstr>
      <vt:lpstr>NW_Wk3</vt:lpstr>
      <vt:lpstr>NW_Wk4</vt:lpstr>
      <vt:lpstr>SE_Feb</vt:lpstr>
      <vt:lpstr>SE_Jan</vt:lpstr>
      <vt:lpstr>SE_Mar</vt:lpstr>
      <vt:lpstr>SE_Wk1</vt:lpstr>
      <vt:lpstr>SE_Wk2</vt:lpstr>
      <vt:lpstr>SE_Wk3</vt:lpstr>
      <vt:lpstr>SE_Wk4</vt:lpstr>
      <vt:lpstr>SW_Feb</vt:lpstr>
      <vt:lpstr>SW_Jan</vt:lpstr>
      <vt:lpstr>SW_Mar</vt:lpstr>
      <vt:lpstr>SW_Wk1</vt:lpstr>
      <vt:lpstr>SW_Wk2</vt:lpstr>
      <vt:lpstr>SW_Wk3</vt:lpstr>
      <vt:lpstr>SW_Wk4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1996-12-09T19:31:54Z</dcterms:created>
  <dcterms:modified xsi:type="dcterms:W3CDTF">2007-07-21T19:54:14Z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